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Owner\Documents\2020-2021 bUD\Adopted budget-website\"/>
    </mc:Choice>
  </mc:AlternateContent>
  <xr:revisionPtr revIDLastSave="0" documentId="8_{BECAF7BF-9825-4F3C-B878-27EE30AA956C}" xr6:coauthVersionLast="45" xr6:coauthVersionMax="45" xr10:uidLastSave="{00000000-0000-0000-0000-000000000000}"/>
  <bookViews>
    <workbookView xWindow="-28920" yWindow="-120" windowWidth="29040" windowHeight="16440" tabRatio="876" firstSheet="15" activeTab="25" xr2:uid="{00000000-000D-0000-FFFF-FFFF00000000}"/>
  </bookViews>
  <sheets>
    <sheet name="Totals" sheetId="57" r:id="rId1"/>
    <sheet name="Resolution 20-10" sheetId="59" r:id="rId2"/>
    <sheet name="LB-50" sheetId="62" r:id="rId3"/>
    <sheet name="LB-1 Notice" sheetId="61" r:id="rId4"/>
    <sheet name="LB-20 General" sheetId="35" r:id="rId5"/>
    <sheet name="LB-31 General D Req" sheetId="50" r:id="rId6"/>
    <sheet name=" LB-30 Admin Req" sheetId="39" r:id="rId7"/>
    <sheet name="LB-31 Admin Fund Req" sheetId="44" r:id="rId8"/>
    <sheet name="LB-30 Park Req" sheetId="41" r:id="rId9"/>
    <sheet name="LB-31 Park D Req" sheetId="52" r:id="rId10"/>
    <sheet name="LB-20 Water" sheetId="38" r:id="rId11"/>
    <sheet name="LB-30 Water Req" sheetId="43" r:id="rId12"/>
    <sheet name="LB-31 Water D Req" sheetId="55" r:id="rId13"/>
    <sheet name="LB-20 State Street" sheetId="34" r:id="rId14"/>
    <sheet name="LB-30 Streets Req" sheetId="42" r:id="rId15"/>
    <sheet name="LB-31 Streets D Req" sheetId="54" r:id="rId16"/>
    <sheet name="LB-20 Library" sheetId="36" r:id="rId17"/>
    <sheet name="LB-30 Library Req" sheetId="40" r:id="rId18"/>
    <sheet name="LB-31 Library D Req" sheetId="51" r:id="rId19"/>
    <sheet name="LB-20 State Rev" sheetId="37" r:id="rId20"/>
    <sheet name="LB-31 State Rev D Req" sheetId="53" r:id="rId21"/>
    <sheet name="LB-11 Capital Outlay" sheetId="2" r:id="rId22"/>
    <sheet name="LB-11 Water Loan" sheetId="32" r:id="rId23"/>
    <sheet name="LB-11 WSR" sheetId="33" r:id="rId24"/>
    <sheet name="LB-35 Debt Serv" sheetId="56" r:id="rId25"/>
    <sheet name="LB-11 Park" sheetId="31" r:id="rId26"/>
  </sheets>
  <definedNames>
    <definedName name="_xlnm.Print_Area" localSheetId="6">' LB-30 Admin Req'!$A$1:$I$42</definedName>
    <definedName name="_xlnm.Print_Area" localSheetId="4">'LB-20 General'!$A$1:$I$41</definedName>
    <definedName name="_xlnm.Print_Area" localSheetId="16">'LB-20 Library'!$A$1:$I$41</definedName>
    <definedName name="_xlnm.Print_Area" localSheetId="19">'LB-20 State Rev'!$A$1:$I$41</definedName>
    <definedName name="_xlnm.Print_Area" localSheetId="13">'LB-20 State Street'!$A$1:$I$41</definedName>
    <definedName name="_xlnm.Print_Area" localSheetId="10">'LB-20 Water'!$A$1:$I$41</definedName>
    <definedName name="_xlnm.Print_Area" localSheetId="17">'LB-30 Library Req'!$A$1:$I$42</definedName>
    <definedName name="_xlnm.Print_Area" localSheetId="8">'LB-30 Park Req'!$A$1:$I$42</definedName>
    <definedName name="_xlnm.Print_Area" localSheetId="14">'LB-30 Streets Req'!$A$1:$I$42</definedName>
    <definedName name="_xlnm.Print_Area" localSheetId="11">'LB-30 Water Req'!$A$1:$I$42</definedName>
    <definedName name="_xlnm.Print_Area" localSheetId="7">'LB-31 Admin Fund Req'!$A$1:$M$44</definedName>
    <definedName name="_xlnm.Print_Area" localSheetId="5">'LB-31 General D Req'!$A$1:$M$42</definedName>
    <definedName name="_xlnm.Print_Area" localSheetId="18">'LB-31 Library D Req'!$A$1:$M$42</definedName>
    <definedName name="_xlnm.Print_Area" localSheetId="9">'LB-31 Park D Req'!$A$1:$M$42</definedName>
    <definedName name="_xlnm.Print_Area" localSheetId="20">'LB-31 State Rev D Req'!$A$1:$M$42</definedName>
    <definedName name="_xlnm.Print_Area" localSheetId="15">'LB-31 Streets D Req'!$A$1:$M$42</definedName>
    <definedName name="_xlnm.Print_Area" localSheetId="12">'LB-31 Water D Req'!$A$1:$M$42</definedName>
    <definedName name="_xlnm.Print_Area" localSheetId="24">'LB-35 Debt Serv'!$A$1:$K$44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0" i="37" l="1"/>
  <c r="L41" i="51"/>
  <c r="G40" i="37" l="1"/>
  <c r="K41" i="51"/>
  <c r="L36" i="51"/>
  <c r="N34" i="62" l="1"/>
  <c r="N33" i="62"/>
  <c r="N32" i="62"/>
  <c r="O29" i="62"/>
  <c r="N29" i="62"/>
  <c r="N28" i="62"/>
  <c r="N27" i="62"/>
  <c r="K26" i="62"/>
  <c r="K25" i="62"/>
  <c r="K24" i="62"/>
  <c r="K23" i="62"/>
  <c r="H2" i="57"/>
  <c r="E47" i="61"/>
  <c r="D47" i="61"/>
  <c r="C47" i="61"/>
  <c r="E46" i="61"/>
  <c r="D46" i="61"/>
  <c r="C46" i="61"/>
  <c r="E31" i="61"/>
  <c r="D31" i="61"/>
  <c r="C31" i="61"/>
  <c r="E20" i="61"/>
  <c r="D20" i="61"/>
  <c r="C20" i="61"/>
  <c r="I49" i="59"/>
  <c r="E46" i="59"/>
  <c r="I40" i="59"/>
  <c r="E38" i="59"/>
  <c r="I31" i="59"/>
  <c r="E31" i="59"/>
  <c r="I21" i="59"/>
  <c r="E20" i="59"/>
  <c r="E24" i="59" s="1"/>
  <c r="F32" i="43"/>
  <c r="I52" i="59" l="1"/>
  <c r="D21" i="57"/>
  <c r="D26" i="57"/>
  <c r="D24" i="57"/>
  <c r="D23" i="57"/>
  <c r="D22" i="57"/>
  <c r="D19" i="57"/>
  <c r="H7" i="57"/>
  <c r="H9" i="57" s="1"/>
  <c r="H8" i="57"/>
  <c r="H6" i="57"/>
  <c r="H3" i="57"/>
  <c r="D27" i="57" l="1"/>
  <c r="H4" i="57"/>
  <c r="J10" i="50" l="1"/>
  <c r="F9" i="35"/>
  <c r="J36" i="51" l="1"/>
  <c r="F12" i="40"/>
  <c r="F11" i="40"/>
  <c r="F10" i="40"/>
  <c r="F27" i="42"/>
  <c r="F26" i="42"/>
  <c r="F34" i="42"/>
  <c r="F36" i="43"/>
  <c r="F35" i="43"/>
  <c r="F34" i="43"/>
  <c r="F27" i="41"/>
  <c r="F33" i="39"/>
  <c r="F36" i="39"/>
  <c r="F35" i="39"/>
  <c r="F34" i="39"/>
  <c r="F37" i="35"/>
  <c r="C17" i="56" l="1"/>
  <c r="D36" i="51" l="1"/>
  <c r="L41" i="50" l="1"/>
  <c r="K41" i="50"/>
  <c r="H40" i="35"/>
  <c r="G40" i="35"/>
  <c r="F27" i="39" l="1"/>
  <c r="F26" i="39"/>
  <c r="F19" i="39"/>
  <c r="F13" i="39"/>
  <c r="F12" i="39"/>
  <c r="F11" i="39"/>
  <c r="F10" i="39"/>
  <c r="F21" i="41" l="1"/>
  <c r="F19" i="41"/>
  <c r="F12" i="41"/>
  <c r="F11" i="41"/>
  <c r="F10" i="41"/>
  <c r="F30" i="43"/>
  <c r="F29" i="43"/>
  <c r="F28" i="43"/>
  <c r="F27" i="43"/>
  <c r="F26" i="43"/>
  <c r="F22" i="43"/>
  <c r="F20" i="43"/>
  <c r="F18" i="43"/>
  <c r="F13" i="43"/>
  <c r="F12" i="43"/>
  <c r="F11" i="43"/>
  <c r="F10" i="43"/>
  <c r="F19" i="42" l="1"/>
  <c r="F12" i="42"/>
  <c r="F11" i="42"/>
  <c r="F10" i="42"/>
  <c r="I43" i="56" l="1"/>
  <c r="H43" i="56"/>
  <c r="G33" i="56"/>
  <c r="D33" i="56"/>
  <c r="C33" i="56"/>
  <c r="B33" i="56"/>
  <c r="G27" i="56"/>
  <c r="G43" i="56" s="1"/>
  <c r="D27" i="56"/>
  <c r="D43" i="56" s="1"/>
  <c r="C27" i="56"/>
  <c r="B27" i="56"/>
  <c r="I20" i="56"/>
  <c r="H20" i="56"/>
  <c r="G20" i="56"/>
  <c r="D17" i="56"/>
  <c r="D20" i="56" s="1"/>
  <c r="B20" i="56"/>
  <c r="L41" i="55"/>
  <c r="K41" i="55"/>
  <c r="J41" i="55"/>
  <c r="D41" i="55"/>
  <c r="C41" i="55"/>
  <c r="B41" i="55"/>
  <c r="B43" i="56" l="1"/>
  <c r="L41" i="54"/>
  <c r="K41" i="54"/>
  <c r="J41" i="54"/>
  <c r="D41" i="54"/>
  <c r="C41" i="54"/>
  <c r="B41" i="54"/>
  <c r="L41" i="53" l="1"/>
  <c r="K41" i="53"/>
  <c r="J41" i="53"/>
  <c r="D41" i="53"/>
  <c r="C41" i="53"/>
  <c r="B41" i="53"/>
  <c r="L41" i="52" l="1"/>
  <c r="K41" i="52"/>
  <c r="J41" i="52"/>
  <c r="D41" i="52"/>
  <c r="C41" i="52"/>
  <c r="B41" i="52"/>
  <c r="B41" i="51" l="1"/>
  <c r="K36" i="51"/>
  <c r="J41" i="51"/>
  <c r="D41" i="51"/>
  <c r="C36" i="51"/>
  <c r="D41" i="50" l="1"/>
  <c r="C41" i="50"/>
  <c r="B41" i="50"/>
  <c r="B43" i="44" l="1"/>
  <c r="C43" i="44"/>
  <c r="D43" i="44"/>
  <c r="J43" i="44"/>
  <c r="K43" i="44"/>
  <c r="L43" i="44"/>
  <c r="F37" i="43" l="1"/>
  <c r="D37" i="43"/>
  <c r="C37" i="43"/>
  <c r="B37" i="43"/>
  <c r="H32" i="43"/>
  <c r="G32" i="43"/>
  <c r="D32" i="43"/>
  <c r="C32" i="43"/>
  <c r="B32" i="43"/>
  <c r="H24" i="43"/>
  <c r="G24" i="43"/>
  <c r="F24" i="43"/>
  <c r="D24" i="43"/>
  <c r="B24" i="43"/>
  <c r="H16" i="43"/>
  <c r="G16" i="43"/>
  <c r="F16" i="43"/>
  <c r="D16" i="43"/>
  <c r="C16" i="43"/>
  <c r="B16" i="43"/>
  <c r="G41" i="43" l="1"/>
  <c r="D41" i="43"/>
  <c r="B41" i="43"/>
  <c r="H41" i="43"/>
  <c r="F41" i="43"/>
  <c r="H37" i="42"/>
  <c r="G37" i="42"/>
  <c r="F37" i="42"/>
  <c r="D37" i="42"/>
  <c r="C37" i="42"/>
  <c r="B37" i="42"/>
  <c r="H32" i="42"/>
  <c r="G32" i="42"/>
  <c r="D32" i="42"/>
  <c r="C32" i="42"/>
  <c r="B32" i="42"/>
  <c r="H24" i="42"/>
  <c r="G24" i="42"/>
  <c r="F24" i="42"/>
  <c r="D24" i="42"/>
  <c r="C24" i="42"/>
  <c r="B24" i="42"/>
  <c r="H16" i="42"/>
  <c r="G16" i="42"/>
  <c r="F16" i="42"/>
  <c r="D16" i="42"/>
  <c r="C16" i="42"/>
  <c r="B16" i="42"/>
  <c r="C41" i="42" l="1"/>
  <c r="D41" i="42"/>
  <c r="G41" i="42"/>
  <c r="H41" i="42"/>
  <c r="B41" i="42"/>
  <c r="F41" i="42"/>
  <c r="H37" i="41"/>
  <c r="G37" i="41"/>
  <c r="F37" i="41"/>
  <c r="D37" i="41"/>
  <c r="C37" i="41"/>
  <c r="B37" i="41"/>
  <c r="H32" i="41"/>
  <c r="G32" i="41"/>
  <c r="F32" i="41"/>
  <c r="D32" i="41"/>
  <c r="C32" i="41"/>
  <c r="B32" i="41"/>
  <c r="H24" i="41"/>
  <c r="G24" i="41"/>
  <c r="F24" i="41"/>
  <c r="D24" i="41"/>
  <c r="C24" i="41"/>
  <c r="B24" i="41"/>
  <c r="H16" i="41"/>
  <c r="G16" i="41"/>
  <c r="F16" i="41"/>
  <c r="D16" i="41"/>
  <c r="C16" i="41"/>
  <c r="B16" i="41"/>
  <c r="G41" i="41" l="1"/>
  <c r="H41" i="41"/>
  <c r="B41" i="41"/>
  <c r="C41" i="41"/>
  <c r="D41" i="41"/>
  <c r="F41" i="41"/>
  <c r="H37" i="40"/>
  <c r="G37" i="40"/>
  <c r="D37" i="40"/>
  <c r="C37" i="40"/>
  <c r="H32" i="40"/>
  <c r="G32" i="40"/>
  <c r="F32" i="40"/>
  <c r="D32" i="40"/>
  <c r="C32" i="40"/>
  <c r="B32" i="40"/>
  <c r="H24" i="40"/>
  <c r="G24" i="40"/>
  <c r="F24" i="40"/>
  <c r="D24" i="40"/>
  <c r="C24" i="40"/>
  <c r="B24" i="40"/>
  <c r="H16" i="40"/>
  <c r="G16" i="40"/>
  <c r="F16" i="40"/>
  <c r="D16" i="40"/>
  <c r="C16" i="40"/>
  <c r="B16" i="40"/>
  <c r="G41" i="40" l="1"/>
  <c r="H41" i="40"/>
  <c r="F41" i="40"/>
  <c r="B41" i="40"/>
  <c r="C41" i="40"/>
  <c r="D41" i="40"/>
  <c r="H37" i="39"/>
  <c r="G37" i="39"/>
  <c r="C37" i="39"/>
  <c r="B37" i="39"/>
  <c r="H31" i="39"/>
  <c r="G31" i="39"/>
  <c r="F31" i="39"/>
  <c r="D31" i="39"/>
  <c r="C31" i="39"/>
  <c r="B31" i="39"/>
  <c r="H24" i="39"/>
  <c r="G24" i="39"/>
  <c r="F24" i="39"/>
  <c r="D24" i="39"/>
  <c r="B24" i="39"/>
  <c r="H16" i="39"/>
  <c r="G16" i="39"/>
  <c r="F16" i="39"/>
  <c r="D16" i="39"/>
  <c r="C16" i="39"/>
  <c r="B16" i="39"/>
  <c r="G41" i="39" l="1"/>
  <c r="H41" i="39"/>
  <c r="F41" i="39"/>
  <c r="J41" i="50" s="1"/>
  <c r="H37" i="38"/>
  <c r="H40" i="38" s="1"/>
  <c r="G37" i="38"/>
  <c r="G40" i="38" s="1"/>
  <c r="F37" i="38"/>
  <c r="F40" i="38" s="1"/>
  <c r="D37" i="38"/>
  <c r="D40" i="38" s="1"/>
  <c r="C40" i="38"/>
  <c r="B40" i="38"/>
  <c r="F42" i="43" l="1"/>
  <c r="F41" i="38"/>
  <c r="B37" i="37"/>
  <c r="B40" i="37" s="1"/>
  <c r="C37" i="37"/>
  <c r="D37" i="37"/>
  <c r="D40" i="37" s="1"/>
  <c r="F37" i="37"/>
  <c r="F40" i="37" s="1"/>
  <c r="J42" i="53" l="1"/>
  <c r="F41" i="37"/>
  <c r="H37" i="36"/>
  <c r="H40" i="36" s="1"/>
  <c r="G37" i="36"/>
  <c r="G40" i="36" s="1"/>
  <c r="F37" i="36"/>
  <c r="F40" i="36" s="1"/>
  <c r="D37" i="36"/>
  <c r="D40" i="36" s="1"/>
  <c r="C40" i="36"/>
  <c r="B37" i="36"/>
  <c r="B40" i="36" s="1"/>
  <c r="F41" i="36" l="1"/>
  <c r="F42" i="40"/>
  <c r="F40" i="35"/>
  <c r="D37" i="35"/>
  <c r="C37" i="35"/>
  <c r="C40" i="35" s="1"/>
  <c r="B37" i="35"/>
  <c r="B40" i="35" s="1"/>
  <c r="F41" i="35" l="1"/>
  <c r="J42" i="50"/>
  <c r="H37" i="34"/>
  <c r="H40" i="34" s="1"/>
  <c r="G37" i="34"/>
  <c r="G40" i="34" s="1"/>
  <c r="F37" i="34"/>
  <c r="F40" i="34" s="1"/>
  <c r="D37" i="34"/>
  <c r="D40" i="34" s="1"/>
  <c r="C40" i="34"/>
  <c r="B37" i="34"/>
  <c r="B40" i="34" s="1"/>
  <c r="F41" i="34" l="1"/>
  <c r="F42" i="42"/>
  <c r="H41" i="33"/>
  <c r="G41" i="33"/>
  <c r="F41" i="33"/>
  <c r="D41" i="33"/>
  <c r="C41" i="33"/>
  <c r="B41" i="33"/>
  <c r="H23" i="33"/>
  <c r="G23" i="33"/>
  <c r="F20" i="33"/>
  <c r="F23" i="33" s="1"/>
  <c r="D20" i="33"/>
  <c r="D23" i="33" s="1"/>
  <c r="C20" i="33"/>
  <c r="C23" i="33" s="1"/>
  <c r="B20" i="33"/>
  <c r="B23" i="33" s="1"/>
  <c r="H41" i="32" l="1"/>
  <c r="G41" i="32"/>
  <c r="F41" i="32"/>
  <c r="D41" i="32"/>
  <c r="C41" i="32"/>
  <c r="B41" i="32"/>
  <c r="H23" i="32"/>
  <c r="G23" i="32"/>
  <c r="F20" i="32"/>
  <c r="F23" i="32" s="1"/>
  <c r="D20" i="32"/>
  <c r="D23" i="32" s="1"/>
  <c r="C20" i="32"/>
  <c r="C23" i="32" s="1"/>
  <c r="B20" i="32"/>
  <c r="B23" i="32" s="1"/>
  <c r="H41" i="31" l="1"/>
  <c r="G41" i="31"/>
  <c r="C41" i="31"/>
  <c r="B41" i="31"/>
  <c r="H23" i="31"/>
  <c r="G23" i="31"/>
  <c r="F23" i="31"/>
  <c r="D23" i="31"/>
  <c r="D41" i="31" s="1"/>
  <c r="B20" i="31"/>
  <c r="B23" i="31" s="1"/>
  <c r="H41" i="2" l="1"/>
  <c r="G41" i="2"/>
  <c r="F41" i="2"/>
  <c r="D41" i="2"/>
  <c r="H24" i="2"/>
  <c r="H27" i="2" s="1"/>
  <c r="G24" i="2"/>
  <c r="G27" i="2" s="1"/>
  <c r="F24" i="2"/>
  <c r="F27" i="2" s="1"/>
  <c r="D24" i="2"/>
  <c r="D27" i="2" s="1"/>
  <c r="C27" i="2"/>
  <c r="B24" i="2"/>
  <c r="B2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Donna Grimes</author>
  </authors>
  <commentList>
    <comment ref="E13" authorId="0" shapeId="0" xr:uid="{E9794321-E205-4878-B7AB-5A62DBC79CE6}">
      <text>
        <r>
          <rPr>
            <b/>
            <sz val="9"/>
            <color indexed="81"/>
            <rFont val="Tahoma"/>
            <family val="2"/>
          </rPr>
          <t>Donna Grimes:</t>
        </r>
        <r>
          <rPr>
            <sz val="9"/>
            <color indexed="81"/>
            <rFont val="Tahoma"/>
            <family val="2"/>
          </rPr>
          <t xml:space="preserve">
General, Water, Street, Library, State Rev., Water Loan, Water Sys.,</t>
        </r>
      </text>
    </comment>
    <comment ref="E14" authorId="0" shapeId="0" xr:uid="{C64D28DD-BFDB-4B9A-B145-74F8FABB5D77}">
      <text>
        <r>
          <rPr>
            <b/>
            <sz val="9"/>
            <color indexed="81"/>
            <rFont val="Tahoma"/>
            <family val="2"/>
          </rPr>
          <t>Donna Grimes:</t>
        </r>
        <r>
          <rPr>
            <sz val="9"/>
            <color indexed="81"/>
            <rFont val="Tahoma"/>
            <family val="2"/>
          </rPr>
          <t xml:space="preserve">
Dog, permits, Franchise Fees,</t>
        </r>
      </text>
    </comment>
    <comment ref="E15" authorId="0" shapeId="0" xr:uid="{27D8AF84-323E-4826-9549-D9C15FB05CB7}">
      <text>
        <r>
          <rPr>
            <b/>
            <sz val="9"/>
            <color indexed="81"/>
            <rFont val="Tahoma"/>
            <family val="2"/>
          </rPr>
          <t>Donna Grimes:</t>
        </r>
        <r>
          <rPr>
            <sz val="9"/>
            <color indexed="81"/>
            <rFont val="Tahoma"/>
            <family val="2"/>
          </rPr>
          <t xml:space="preserve">
Gas Tax, Cig Tax, Rev Share,</t>
        </r>
      </text>
    </comment>
    <comment ref="E18" authorId="0" shapeId="0" xr:uid="{315AB558-FAB2-4CCB-BA0A-E84CC4BEBE2A}">
      <text>
        <r>
          <rPr>
            <b/>
            <sz val="9"/>
            <color indexed="81"/>
            <rFont val="Tahoma"/>
            <family val="2"/>
          </rPr>
          <t>Donna Grimes:</t>
        </r>
        <r>
          <rPr>
            <sz val="9"/>
            <color indexed="81"/>
            <rFont val="Tahoma"/>
            <family val="2"/>
          </rPr>
          <t xml:space="preserve">
Water Income</t>
        </r>
      </text>
    </comment>
    <comment ref="E20" authorId="0" shapeId="0" xr:uid="{D62CF6B0-CF32-4AB7-8E1C-E085F850F59A}">
      <text>
        <r>
          <rPr>
            <b/>
            <sz val="9"/>
            <color indexed="81"/>
            <rFont val="Tahoma"/>
            <family val="2"/>
          </rPr>
          <t>Donna Grimes:</t>
        </r>
        <r>
          <rPr>
            <sz val="9"/>
            <color indexed="81"/>
            <rFont val="Tahoma"/>
            <family val="2"/>
          </rPr>
          <t xml:space="preserve">
Total resources from budget</t>
        </r>
      </text>
    </comment>
    <comment ref="E31" authorId="0" shapeId="0" xr:uid="{FAC48AB4-66C5-4ACB-BC05-1D40C89CD78D}">
      <text>
        <r>
          <rPr>
            <b/>
            <sz val="9"/>
            <color indexed="81"/>
            <rFont val="Tahoma"/>
            <family val="2"/>
          </rPr>
          <t>Donna Grimes:</t>
        </r>
        <r>
          <rPr>
            <sz val="9"/>
            <color indexed="81"/>
            <rFont val="Tahoma"/>
            <family val="2"/>
          </rPr>
          <t xml:space="preserve">
Total expedi</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Jeff Rost</author>
    <author>Donna Grimes</author>
  </authors>
  <commentList>
    <comment ref="J9" authorId="0" shapeId="0" xr:uid="{4B7683A1-518A-4067-A91E-FA03ED1A7718}">
      <text>
        <r>
          <rPr>
            <b/>
            <sz val="9"/>
            <color indexed="81"/>
            <rFont val="Tahoma"/>
            <family val="2"/>
          </rPr>
          <t xml:space="preserve">Budget Note '20-'21: </t>
        </r>
        <r>
          <rPr>
            <sz val="9"/>
            <color indexed="81"/>
            <rFont val="Tahoma"/>
            <family val="2"/>
          </rPr>
          <t>Authorization at 15-YR level, not full authorization.</t>
        </r>
      </text>
    </comment>
    <comment ref="J20" authorId="1" shapeId="0" xr:uid="{B5C37401-41D4-4A6A-99BD-CC14764D38BD}">
      <text>
        <r>
          <rPr>
            <b/>
            <sz val="9"/>
            <color indexed="81"/>
            <rFont val="Tahoma"/>
            <family val="2"/>
          </rPr>
          <t>Budget Note '20-'21:</t>
        </r>
        <r>
          <rPr>
            <sz val="9"/>
            <color indexed="81"/>
            <rFont val="Tahoma"/>
            <family val="2"/>
          </rPr>
          <t xml:space="preserve">
Dust control and trenching.</t>
        </r>
      </text>
    </comment>
    <comment ref="J23" authorId="0" shapeId="0" xr:uid="{5EEDA990-C7B6-4110-AAE0-1E53AF3A228E}">
      <text>
        <r>
          <rPr>
            <b/>
            <sz val="9"/>
            <color indexed="81"/>
            <rFont val="Tahoma"/>
            <family val="2"/>
          </rPr>
          <t>Budget Note '20-'21:</t>
        </r>
        <r>
          <rPr>
            <sz val="9"/>
            <color indexed="81"/>
            <rFont val="Tahoma"/>
            <family val="2"/>
          </rPr>
          <t xml:space="preserve"> Note to discontinue this Line Item at next budget cycle. Retain for 3 budget cycles.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Jeff Rost</author>
  </authors>
  <commentList>
    <comment ref="F10" authorId="0" shapeId="0" xr:uid="{44756ABF-022F-4D53-A814-F1E891FFDAF0}">
      <text>
        <r>
          <rPr>
            <b/>
            <sz val="9"/>
            <color indexed="81"/>
            <rFont val="Tahoma"/>
            <family val="2"/>
          </rPr>
          <t>Budget Note '20-'21:</t>
        </r>
        <r>
          <rPr>
            <sz val="9"/>
            <color indexed="81"/>
            <rFont val="Tahoma"/>
            <family val="2"/>
          </rPr>
          <t xml:space="preserve"> Funding level at Wage Step 10 (Not full funding).</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Jeff Rost</author>
  </authors>
  <commentList>
    <comment ref="J9" authorId="0" shapeId="0" xr:uid="{94CE877F-7234-4B8B-B019-B7C8CF8E9EF5}">
      <text>
        <r>
          <rPr>
            <b/>
            <sz val="9"/>
            <color indexed="81"/>
            <rFont val="Tahoma"/>
            <family val="2"/>
          </rPr>
          <t xml:space="preserve">Budget Note '20-'21: </t>
        </r>
        <r>
          <rPr>
            <sz val="9"/>
            <color indexed="81"/>
            <rFont val="Tahoma"/>
            <family val="2"/>
          </rPr>
          <t>Funding level at Wage Step 10 (Not full funding).</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Jeff Rost</author>
  </authors>
  <commentList>
    <comment ref="F12" authorId="0" shapeId="0" xr:uid="{40E7724E-F3C6-4628-B415-9B1C1381C532}">
      <text>
        <r>
          <rPr>
            <b/>
            <sz val="9"/>
            <color indexed="81"/>
            <rFont val="Tahoma"/>
            <family val="2"/>
          </rPr>
          <t>Budget Note '20-'21:</t>
        </r>
        <r>
          <rPr>
            <sz val="9"/>
            <color indexed="81"/>
            <rFont val="Tahoma"/>
            <family val="2"/>
          </rPr>
          <t xml:space="preserve"> Annual interest increase d/t investment into State Investment Pool.  Average $14 per month</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Donna Grimes</author>
    <author>Jeff Rost</author>
  </authors>
  <commentList>
    <comment ref="F12" authorId="0" shapeId="0" xr:uid="{1BCB4B88-30ED-404B-9707-5A8C98B48BAC}">
      <text>
        <r>
          <rPr>
            <b/>
            <sz val="9"/>
            <color indexed="81"/>
            <rFont val="Tahoma"/>
            <family val="2"/>
          </rPr>
          <t>Donna Grimes:</t>
        </r>
        <r>
          <rPr>
            <sz val="9"/>
            <color indexed="81"/>
            <rFont val="Tahoma"/>
            <family val="2"/>
          </rPr>
          <t xml:space="preserve">
122342 beginning
666 ytd interest
100 June Interest
58400 budgeted transfer plus 9505 from Park/Rec</t>
        </r>
      </text>
    </comment>
    <comment ref="F15" authorId="1" shapeId="0" xr:uid="{972DE8F0-CF62-4253-AAF9-CB8C194A5547}">
      <text>
        <r>
          <rPr>
            <b/>
            <sz val="9"/>
            <color indexed="81"/>
            <rFont val="Tahoma"/>
            <family val="2"/>
          </rPr>
          <t>Budget Note '20-'21:</t>
        </r>
        <r>
          <rPr>
            <sz val="9"/>
            <color indexed="81"/>
            <rFont val="Tahoma"/>
            <family val="2"/>
          </rPr>
          <t xml:space="preserve"> Annual interest increase d/t investment into State Investment Pool.  $150/month average.</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Jeff Rost</author>
  </authors>
  <commentList>
    <comment ref="F15" authorId="0" shapeId="0" xr:uid="{6C7D3C14-4757-480D-8E9E-C46FEE85CB06}">
      <text>
        <r>
          <rPr>
            <b/>
            <sz val="9"/>
            <color indexed="81"/>
            <rFont val="Tahoma"/>
            <family val="2"/>
          </rPr>
          <t>Budget Note '20-'21:</t>
        </r>
        <r>
          <rPr>
            <sz val="9"/>
            <color indexed="81"/>
            <rFont val="Tahoma"/>
            <family val="2"/>
          </rPr>
          <t xml:space="preserve"> Annual interest increase d/t investment into State Investment Pool.</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Donna Grimes</author>
    <author>Jeff Rost</author>
  </authors>
  <commentList>
    <comment ref="F12" authorId="0" shapeId="0" xr:uid="{19915F53-F2A2-42DF-A652-8E81CA15B724}">
      <text>
        <r>
          <rPr>
            <b/>
            <sz val="9"/>
            <color indexed="81"/>
            <rFont val="Tahoma"/>
            <family val="2"/>
          </rPr>
          <t>Donna Grimes:</t>
        </r>
        <r>
          <rPr>
            <sz val="9"/>
            <color indexed="81"/>
            <rFont val="Tahoma"/>
            <family val="2"/>
          </rPr>
          <t xml:space="preserve">
updsated</t>
        </r>
      </text>
    </comment>
    <comment ref="F15" authorId="1" shapeId="0" xr:uid="{4214D0B5-53D8-449B-A5FD-4AC03AB17C5F}">
      <text>
        <r>
          <rPr>
            <b/>
            <sz val="9"/>
            <color indexed="81"/>
            <rFont val="Tahoma"/>
            <family val="2"/>
          </rPr>
          <t>Budget Note '20-'21:</t>
        </r>
        <r>
          <rPr>
            <sz val="9"/>
            <color indexed="81"/>
            <rFont val="Tahoma"/>
            <family val="2"/>
          </rPr>
          <t xml:space="preserve"> Annual interest increase d/t investment into State Investment Pool.</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Donna Grimes</author>
  </authors>
  <commentList>
    <comment ref="D41" authorId="0" shapeId="0" xr:uid="{BE9FB3A8-EB80-498F-8D9F-C56014DEE74C}">
      <text>
        <r>
          <rPr>
            <b/>
            <sz val="9"/>
            <color indexed="81"/>
            <rFont val="Tahoma"/>
            <family val="2"/>
          </rPr>
          <t>Donna Grimes:</t>
        </r>
        <r>
          <rPr>
            <sz val="9"/>
            <color indexed="81"/>
            <rFont val="Tahoma"/>
            <family val="2"/>
          </rPr>
          <t xml:space="preserve">
Transfer this to General fund at year end. will '0' out for next year</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Donna Grimes</author>
  </authors>
  <commentList>
    <comment ref="F4" authorId="0" shapeId="0" xr:uid="{9F612F1F-2F7A-40DB-BE08-10416C0EA411}">
      <text>
        <r>
          <rPr>
            <b/>
            <sz val="9"/>
            <color indexed="81"/>
            <rFont val="Tahoma"/>
            <family val="2"/>
          </rPr>
          <t>Donna Grimes:</t>
        </r>
        <r>
          <rPr>
            <sz val="9"/>
            <color indexed="81"/>
            <rFont val="Tahoma"/>
            <family val="2"/>
          </rPr>
          <t xml:space="preserve">
Continue page until'23</t>
        </r>
      </text>
    </comment>
    <comment ref="D29" authorId="0" shapeId="0" xr:uid="{7C5D6E93-9506-427C-B35B-C461C7CE8C8B}">
      <text>
        <r>
          <rPr>
            <b/>
            <sz val="9"/>
            <color indexed="81"/>
            <rFont val="Tahoma"/>
            <family val="2"/>
          </rPr>
          <t>Donna Grimes:</t>
        </r>
        <r>
          <rPr>
            <sz val="9"/>
            <color indexed="81"/>
            <rFont val="Tahoma"/>
            <family val="2"/>
          </rPr>
          <t xml:space="preserve">
Actually transferred in 6/2020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Donna Grimes</author>
    <author>Jeff Rost</author>
    <author>City of Adams</author>
  </authors>
  <commentList>
    <comment ref="F11" authorId="0" shapeId="0" xr:uid="{4ED33B26-9CC6-4CDC-AAB3-498668C164F2}">
      <text>
        <r>
          <rPr>
            <b/>
            <sz val="9"/>
            <color indexed="81"/>
            <rFont val="Tahoma"/>
            <family val="2"/>
          </rPr>
          <t>Budget Note '20-'21:</t>
        </r>
        <r>
          <rPr>
            <sz val="9"/>
            <color indexed="81"/>
            <rFont val="Tahoma"/>
            <family val="2"/>
          </rPr>
          <t xml:space="preserve"> Est. increased to match previous year.</t>
        </r>
      </text>
    </comment>
    <comment ref="F12" authorId="0" shapeId="0" xr:uid="{35C0F8D8-D03B-4C55-9497-614EA34E6960}">
      <text>
        <r>
          <rPr>
            <b/>
            <sz val="9"/>
            <color indexed="81"/>
            <rFont val="Tahoma"/>
            <family val="2"/>
          </rPr>
          <t xml:space="preserve">Budget Note '20-'21: </t>
        </r>
        <r>
          <rPr>
            <sz val="9"/>
            <color indexed="81"/>
            <rFont val="Tahoma"/>
            <family val="2"/>
          </rPr>
          <t>Annual interest est. increase d/t investment into State Investment Pool.</t>
        </r>
      </text>
    </comment>
    <comment ref="F15" authorId="1" shapeId="0" xr:uid="{2D21D7E1-42EF-4E02-B69D-A2C961F2F94C}">
      <text>
        <r>
          <rPr>
            <b/>
            <sz val="9"/>
            <color indexed="81"/>
            <rFont val="Tahoma"/>
            <family val="2"/>
          </rPr>
          <t xml:space="preserve">Budget Note '19-'20: </t>
        </r>
        <r>
          <rPr>
            <sz val="9"/>
            <color indexed="81"/>
            <rFont val="Tahoma"/>
            <family val="2"/>
          </rPr>
          <t>Franchise Fees received from PP&amp;L; Historically used to fund City Street Repair and Tennis Court lighting.</t>
        </r>
      </text>
    </comment>
    <comment ref="F17" authorId="2" shapeId="0" xr:uid="{808B0A40-54FB-4730-A782-B3FC9631F73E}">
      <text>
        <r>
          <rPr>
            <b/>
            <sz val="11"/>
            <color indexed="81"/>
            <rFont val="Tahoma"/>
            <family val="2"/>
          </rPr>
          <t>Budget Note '20-'21:</t>
        </r>
        <r>
          <rPr>
            <sz val="11"/>
            <color indexed="81"/>
            <rFont val="Tahoma"/>
            <family val="2"/>
          </rPr>
          <t xml:space="preserve"> Est. revenue decreased based on lower expected return (fewer smokers).</t>
        </r>
      </text>
    </comment>
    <comment ref="F19" authorId="0" shapeId="0" xr:uid="{BE6A09B6-C262-4D1E-B92A-454F474D1813}">
      <text>
        <r>
          <rPr>
            <b/>
            <sz val="9"/>
            <color indexed="81"/>
            <rFont val="Tahoma"/>
            <family val="2"/>
          </rPr>
          <t xml:space="preserve">Budget Note '20-21: </t>
        </r>
        <r>
          <rPr>
            <sz val="9"/>
            <color indexed="81"/>
            <rFont val="Tahoma"/>
            <family val="2"/>
          </rPr>
          <t>Est. lowered d/t reduction in anticipated development in the City (weakening economy).</t>
        </r>
      </text>
    </comment>
    <comment ref="F21" authorId="0" shapeId="0" xr:uid="{4CDB0FE3-FB7D-4C4B-A5FE-101184770920}">
      <text>
        <r>
          <rPr>
            <b/>
            <sz val="9"/>
            <color indexed="81"/>
            <rFont val="Tahoma"/>
            <family val="2"/>
          </rPr>
          <t>Budget Note '20-'21:</t>
        </r>
        <r>
          <rPr>
            <sz val="9"/>
            <color indexed="81"/>
            <rFont val="Tahoma"/>
            <family val="2"/>
          </rPr>
          <t xml:space="preserve">
Est. decreased d/t historical performance.</t>
        </r>
      </text>
    </comment>
    <comment ref="F24" authorId="2" shapeId="0" xr:uid="{6D190C23-45CF-4FC6-BA86-1717C64B1324}">
      <text>
        <r>
          <rPr>
            <b/>
            <sz val="11"/>
            <color indexed="81"/>
            <rFont val="Tahoma"/>
            <family val="2"/>
          </rPr>
          <t>Budget Note '20-'21:</t>
        </r>
        <r>
          <rPr>
            <sz val="11"/>
            <color indexed="81"/>
            <rFont val="Tahoma"/>
            <family val="2"/>
          </rPr>
          <t xml:space="preserve"> Anticipated new franchise revenue; Est. based on other telecom revenue (see Qwest).</t>
        </r>
      </text>
    </comment>
    <comment ref="F25" authorId="2" shapeId="0" xr:uid="{FB17A160-2A20-4C7E-86C0-5B9F409F9411}">
      <text>
        <r>
          <rPr>
            <b/>
            <sz val="11"/>
            <color indexed="81"/>
            <rFont val="Tahoma"/>
            <family val="2"/>
          </rPr>
          <t xml:space="preserve">Budget Note '20-'21: </t>
        </r>
        <r>
          <rPr>
            <sz val="11"/>
            <color indexed="81"/>
            <rFont val="Tahoma"/>
            <family val="2"/>
          </rPr>
          <t>Anticipated new franchise revenue; Est. based on other telecom revenue (see Qwest).</t>
        </r>
      </text>
    </comment>
    <comment ref="F28" authorId="1" shapeId="0" xr:uid="{ED6E125B-53D6-4895-8CC0-E95D70E45AF8}">
      <text>
        <r>
          <rPr>
            <b/>
            <sz val="9"/>
            <color indexed="81"/>
            <rFont val="Tahoma"/>
            <family val="2"/>
          </rPr>
          <t>Budget Note '19-'20:</t>
        </r>
        <r>
          <rPr>
            <sz val="9"/>
            <color indexed="81"/>
            <rFont val="Tahoma"/>
            <family val="2"/>
          </rPr>
          <t xml:space="preserve"> Revenue transfer from Water Fund as Franchise Fee to City; Dispersed to GAS TAX FUND (Street Fund).</t>
        </r>
      </text>
    </comment>
    <comment ref="F38" authorId="1" shapeId="0" xr:uid="{FAFB378C-864B-40A8-9C01-B6D8216E36FC}">
      <text>
        <r>
          <rPr>
            <b/>
            <sz val="9"/>
            <color indexed="81"/>
            <rFont val="Tahoma"/>
            <family val="2"/>
          </rPr>
          <t xml:space="preserve">Budget Note: '20-'21: </t>
        </r>
        <r>
          <rPr>
            <sz val="9"/>
            <color indexed="81"/>
            <rFont val="Tahoma"/>
            <family val="2"/>
          </rPr>
          <t>Est. unchanged from previous year instead of increasing by 3% d/t COV-19 Pandemic.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Jeff Rost</author>
  </authors>
  <commentList>
    <comment ref="D17" authorId="0" shapeId="0" xr:uid="{9F3D7D70-0183-4CC7-ACBC-96540D55A60F}">
      <text>
        <r>
          <rPr>
            <b/>
            <sz val="9"/>
            <color indexed="81"/>
            <rFont val="Tahoma"/>
            <family val="2"/>
          </rPr>
          <t xml:space="preserve">Budget Note '19-'20: </t>
        </r>
        <r>
          <rPr>
            <sz val="9"/>
            <color indexed="81"/>
            <rFont val="Tahoma"/>
            <family val="2"/>
          </rPr>
          <t>Transfer to Capital Outlay of $40K land sale funds plus normal CO funding.</t>
        </r>
      </text>
    </comment>
    <comment ref="J17" authorId="0" shapeId="0" xr:uid="{95B4D6A5-DC33-42A1-8EBE-3DA7EFB2AE2A}">
      <text>
        <r>
          <rPr>
            <b/>
            <sz val="9"/>
            <color indexed="81"/>
            <rFont val="Tahoma"/>
            <family val="2"/>
          </rPr>
          <t>Budget Note '20-'21:</t>
        </r>
        <r>
          <rPr>
            <sz val="9"/>
            <color indexed="81"/>
            <rFont val="Tahoma"/>
            <family val="2"/>
          </rPr>
          <t xml:space="preserve"> No planned CO transfer d/t decision to keep fund contingencies artificially increased d/t COV-19 uncertainty.</t>
        </r>
      </text>
    </comment>
    <comment ref="J21" authorId="0" shapeId="0" xr:uid="{7AB8CB15-6812-4CC6-8803-1A70BA06E369}">
      <text>
        <r>
          <rPr>
            <b/>
            <sz val="9"/>
            <color indexed="81"/>
            <rFont val="Tahoma"/>
            <family val="2"/>
          </rPr>
          <t xml:space="preserve">Budget Note '19-20: </t>
        </r>
        <r>
          <rPr>
            <sz val="9"/>
            <color indexed="81"/>
            <rFont val="Tahoma"/>
            <family val="2"/>
          </rPr>
          <t>Transfer from City General Fund to GAS TAX FUND (Street Fund) for street maintenance (pass through from Water Fund as Franchise Fee).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Jeff Rost</author>
  </authors>
  <commentList>
    <comment ref="F13" authorId="0" shapeId="0" xr:uid="{18F38640-4CDB-4BEE-BD0D-3DCD2DC06FAA}">
      <text>
        <r>
          <rPr>
            <b/>
            <sz val="9"/>
            <color indexed="81"/>
            <rFont val="Tahoma"/>
            <family val="2"/>
          </rPr>
          <t xml:space="preserve">Budget Note '20-'21:
</t>
        </r>
        <r>
          <rPr>
            <sz val="9"/>
            <color indexed="81"/>
            <rFont val="Tahoma"/>
            <family val="2"/>
          </rPr>
          <t>Changed to reflect $700 ins. cap x 12 mos.</t>
        </r>
      </text>
    </comment>
    <comment ref="F33" authorId="0" shapeId="0" xr:uid="{E1883F4F-6F1D-4AB4-BFE5-7FA3DF6A1FCA}">
      <text>
        <r>
          <rPr>
            <b/>
            <sz val="9"/>
            <color indexed="81"/>
            <rFont val="Tahoma"/>
            <family val="2"/>
          </rPr>
          <t>Budget Note '20-'21:</t>
        </r>
        <r>
          <rPr>
            <sz val="9"/>
            <color indexed="81"/>
            <rFont val="Tahoma"/>
            <family val="2"/>
          </rPr>
          <t xml:space="preserve"> Transfer to LIBRARY FUND as seed funding for inceased PSS (30hrs/Ins.).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City of Adams</author>
    <author>Donna Grimes</author>
    <author>Jeff Rost</author>
  </authors>
  <commentList>
    <comment ref="J9" authorId="0" shapeId="0" xr:uid="{28649057-7979-4068-AE26-150806531428}">
      <text>
        <r>
          <rPr>
            <b/>
            <sz val="10"/>
            <color indexed="81"/>
            <rFont val="Tahoma"/>
            <family val="2"/>
          </rPr>
          <t xml:space="preserve">Budget Note '20-'21: </t>
        </r>
        <r>
          <rPr>
            <sz val="10"/>
            <color indexed="81"/>
            <rFont val="Tahoma"/>
            <family val="2"/>
          </rPr>
          <t>Position auth. at 15-YT step, not full authorization.</t>
        </r>
      </text>
    </comment>
    <comment ref="J12" authorId="1" shapeId="0" xr:uid="{0575D648-831A-44A8-93C7-47809660B59B}">
      <text>
        <r>
          <rPr>
            <b/>
            <sz val="9"/>
            <color indexed="81"/>
            <rFont val="Tahoma"/>
            <family val="2"/>
          </rPr>
          <t>Budget Note '20-'21:</t>
        </r>
        <r>
          <rPr>
            <sz val="9"/>
            <color indexed="81"/>
            <rFont val="Tahoma"/>
            <family val="2"/>
          </rPr>
          <t xml:space="preserve">
Changed to reflect $700 ins. cap x 12 mos.</t>
        </r>
      </text>
    </comment>
    <comment ref="D31" authorId="2" shapeId="0" xr:uid="{D5992D2A-F6C5-4344-A430-F7083504F04C}">
      <text>
        <r>
          <rPr>
            <b/>
            <sz val="9"/>
            <color indexed="81"/>
            <rFont val="Tahoma"/>
            <family val="2"/>
          </rPr>
          <t xml:space="preserve">Budget Note '19-'20: </t>
        </r>
        <r>
          <rPr>
            <sz val="9"/>
            <color indexed="81"/>
            <rFont val="Tahoma"/>
            <family val="2"/>
          </rPr>
          <t>Increase of $5,000 shifted from CITY HALL IMPROVEMENTS to cover annual CE costs. **Future CITY HALL IMPROVEMENT costs would likely come from Capital Outlay fund.</t>
        </r>
      </text>
    </comment>
    <comment ref="J38" authorId="2" shapeId="0" xr:uid="{88F58EF9-16A3-42D9-AE90-5565F8038C73}">
      <text>
        <r>
          <rPr>
            <b/>
            <sz val="9"/>
            <color indexed="81"/>
            <rFont val="Tahoma"/>
            <family val="2"/>
          </rPr>
          <t>Budget Note '20-'21:</t>
        </r>
        <r>
          <rPr>
            <sz val="9"/>
            <color indexed="81"/>
            <rFont val="Tahoma"/>
            <family val="2"/>
          </rPr>
          <t xml:space="preserve"> Transfer to LIBRARY FUND as seed funding for inceased PSS (30hrs/Ins.).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Jeff Rost</author>
  </authors>
  <commentList>
    <comment ref="J9" authorId="0" shapeId="0" xr:uid="{6E393B61-6A6E-4D6D-A64D-17C495BE7CB3}">
      <text>
        <r>
          <rPr>
            <b/>
            <sz val="9"/>
            <color indexed="81"/>
            <rFont val="Tahoma"/>
            <family val="2"/>
          </rPr>
          <t xml:space="preserve">Budget Note '20-'21: </t>
        </r>
        <r>
          <rPr>
            <sz val="9"/>
            <color indexed="81"/>
            <rFont val="Tahoma"/>
            <family val="2"/>
          </rPr>
          <t>Authorization at 15-YR level, not full authorization.</t>
        </r>
      </text>
    </comment>
    <comment ref="J18" authorId="0" shapeId="0" xr:uid="{1EF68BE2-F0D6-467A-81A3-B03A823AE19A}">
      <text>
        <r>
          <rPr>
            <b/>
            <sz val="9"/>
            <color indexed="81"/>
            <rFont val="Tahoma"/>
            <family val="2"/>
          </rPr>
          <t>Budget Note '20-'21:</t>
        </r>
        <r>
          <rPr>
            <sz val="9"/>
            <color indexed="81"/>
            <rFont val="Tahoma"/>
            <family val="2"/>
          </rPr>
          <t xml:space="preserve"> Note to remove this line item in '21-'22 budget.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Donna Grimes</author>
  </authors>
  <commentList>
    <comment ref="F15" authorId="0" shapeId="0" xr:uid="{93F0D684-E33B-4594-8B83-9FBD7161921A}">
      <text>
        <r>
          <rPr>
            <b/>
            <sz val="9"/>
            <color indexed="81"/>
            <rFont val="Tahoma"/>
            <family val="2"/>
          </rPr>
          <t>Budget Note '20-'21:</t>
        </r>
        <r>
          <rPr>
            <sz val="9"/>
            <color indexed="81"/>
            <rFont val="Tahoma"/>
            <family val="2"/>
          </rPr>
          <t xml:space="preserve">
Increased rev est. d/t rate increase eff. 1/2020.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Jeff Rost</author>
    <author>Donna Grimes</author>
  </authors>
  <commentList>
    <comment ref="J9" authorId="0" shapeId="0" xr:uid="{9B08AB81-5198-4A11-BC14-49C906212716}">
      <text>
        <r>
          <rPr>
            <b/>
            <sz val="9"/>
            <color indexed="81"/>
            <rFont val="Tahoma"/>
            <family val="2"/>
          </rPr>
          <t xml:space="preserve">Budget Note '20-'21: </t>
        </r>
        <r>
          <rPr>
            <sz val="9"/>
            <color indexed="81"/>
            <rFont val="Tahoma"/>
            <family val="2"/>
          </rPr>
          <t>Position auth. at 15-YT step, not full authorization.</t>
        </r>
      </text>
    </comment>
    <comment ref="J10" authorId="0" shapeId="0" xr:uid="{45DA2F76-566B-4A91-AC53-DEE823E2BACD}">
      <text>
        <r>
          <rPr>
            <b/>
            <sz val="9"/>
            <color indexed="81"/>
            <rFont val="Tahoma"/>
            <family val="2"/>
          </rPr>
          <t xml:space="preserve">Budget Note '20-'21: </t>
        </r>
        <r>
          <rPr>
            <sz val="9"/>
            <color indexed="81"/>
            <rFont val="Tahoma"/>
            <family val="2"/>
          </rPr>
          <t>Authorization at 15-YR level, not full authorization.</t>
        </r>
      </text>
    </comment>
    <comment ref="J22" authorId="1" shapeId="0" xr:uid="{F2FAF1F6-F746-4DB6-B5F5-4C4992FBA3E9}">
      <text>
        <r>
          <rPr>
            <b/>
            <sz val="9"/>
            <color indexed="81"/>
            <rFont val="Tahoma"/>
            <family val="2"/>
          </rPr>
          <t xml:space="preserve">Budget Note '20-'21:
</t>
        </r>
        <r>
          <rPr>
            <sz val="9"/>
            <color indexed="81"/>
            <rFont val="Tahoma"/>
            <family val="2"/>
          </rPr>
          <t>Should include King, Johnson, Eastman</t>
        </r>
      </text>
    </comment>
    <comment ref="J27" authorId="0" shapeId="0" xr:uid="{1E9C313A-0723-4D5F-B5A0-13496433F0C4}">
      <text>
        <r>
          <rPr>
            <b/>
            <sz val="9"/>
            <color indexed="81"/>
            <rFont val="Tahoma"/>
            <family val="2"/>
          </rPr>
          <t xml:space="preserve">Budget Note '20-'21:
</t>
        </r>
        <r>
          <rPr>
            <sz val="9"/>
            <color indexed="81"/>
            <rFont val="Tahoma"/>
            <family val="2"/>
          </rPr>
          <t xml:space="preserve">Adjusted PRI/INT to actual costs, total remains ~$21K.
</t>
        </r>
        <r>
          <rPr>
            <b/>
            <sz val="9"/>
            <color indexed="81"/>
            <rFont val="Tahoma"/>
            <family val="2"/>
          </rPr>
          <t xml:space="preserve">
Budget Note '19-'20:</t>
        </r>
        <r>
          <rPr>
            <sz val="9"/>
            <color indexed="81"/>
            <rFont val="Tahoma"/>
            <family val="2"/>
          </rPr>
          <t xml:space="preserve">
Increased Principle PMT to cover actual cost of Loan Debt Service. Decreased overall Contigency. Actual 19-20 $7926</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Donna Grimes</author>
    <author>City of Adams</author>
  </authors>
  <commentList>
    <comment ref="F12" authorId="0" shapeId="0" xr:uid="{2A14F70C-3899-42AB-AC51-7EB61C04D2BA}">
      <text>
        <r>
          <rPr>
            <b/>
            <sz val="9"/>
            <color indexed="81"/>
            <rFont val="Tahoma"/>
            <family val="2"/>
          </rPr>
          <t>Donna Grimes:</t>
        </r>
        <r>
          <rPr>
            <sz val="9"/>
            <color indexed="81"/>
            <rFont val="Tahoma"/>
            <family val="2"/>
          </rPr>
          <t xml:space="preserve">
$58 x 12=696</t>
        </r>
      </text>
    </comment>
    <comment ref="F16" authorId="0" shapeId="0" xr:uid="{925B635D-E2FA-468F-A540-3D9B83EF4FBA}">
      <text>
        <r>
          <rPr>
            <b/>
            <sz val="9"/>
            <color indexed="81"/>
            <rFont val="Tahoma"/>
            <family val="2"/>
          </rPr>
          <t>Donna Grimes:</t>
        </r>
        <r>
          <rPr>
            <sz val="9"/>
            <color indexed="81"/>
            <rFont val="Tahoma"/>
            <family val="2"/>
          </rPr>
          <t xml:space="preserve">
Lowered</t>
        </r>
      </text>
    </comment>
    <comment ref="F18" authorId="1" shapeId="0" xr:uid="{588F432B-F70B-45A9-826A-04754865BC0F}">
      <text>
        <r>
          <rPr>
            <b/>
            <sz val="11"/>
            <color indexed="81"/>
            <rFont val="Tahoma"/>
            <family val="2"/>
          </rPr>
          <t>City of Adams:</t>
        </r>
        <r>
          <rPr>
            <sz val="11"/>
            <color indexed="81"/>
            <rFont val="Tahoma"/>
            <family val="2"/>
          </rPr>
          <t xml:space="preserve">
Wildhorse funds for trenching $18000
</t>
        </r>
      </text>
    </comment>
  </commentList>
</comments>
</file>

<file path=xl/sharedStrings.xml><?xml version="1.0" encoding="utf-8"?>
<sst xmlns="http://schemas.openxmlformats.org/spreadsheetml/2006/main" count="1283" uniqueCount="577">
  <si>
    <t xml:space="preserve">FORM </t>
  </si>
  <si>
    <t xml:space="preserve"> </t>
  </si>
  <si>
    <t>LB-11</t>
  </si>
  <si>
    <t>RESERVE FUND</t>
  </si>
  <si>
    <t>Year this reserve fund will be reviewed to be continued or abolished.</t>
  </si>
  <si>
    <t>This fund is authorized and established by resolution / ordinance number</t>
  </si>
  <si>
    <t>RESOURCES AND REQUIREMENTS</t>
  </si>
  <si>
    <t>Date can not be more than 10 years after establishment.</t>
  </si>
  <si>
    <t>Review Year:   2023</t>
  </si>
  <si>
    <t>Plan for large capital outlay expenses.</t>
  </si>
  <si>
    <t>CAPITAL OUTLAY RESERVE FUND</t>
  </si>
  <si>
    <t xml:space="preserve">             CITY OF ADAMS</t>
  </si>
  <si>
    <t>(Fund)</t>
  </si>
  <si>
    <t xml:space="preserve">(Name of Municipal Corporation) </t>
  </si>
  <si>
    <t>Historical Data</t>
  </si>
  <si>
    <t>Budget for Next Year 2019-2020</t>
  </si>
  <si>
    <t>Actual</t>
  </si>
  <si>
    <t>Adopted Budget</t>
  </si>
  <si>
    <t>DESCRIPTION</t>
  </si>
  <si>
    <t>Proposed By</t>
  </si>
  <si>
    <t>Approved By</t>
  </si>
  <si>
    <t>Adopted By</t>
  </si>
  <si>
    <t>Second Preceding</t>
  </si>
  <si>
    <t>First Preceding</t>
  </si>
  <si>
    <t>This Year</t>
  </si>
  <si>
    <t>Budget Officer</t>
  </si>
  <si>
    <t>Budget Committee</t>
  </si>
  <si>
    <t>Governing Body</t>
  </si>
  <si>
    <t xml:space="preserve">RESOURCES  </t>
  </si>
  <si>
    <t>1.  Cash on hand* (cash basis) or</t>
  </si>
  <si>
    <t>2.  Working Capital (accrual basis)</t>
  </si>
  <si>
    <t>3.  Previously levied taxes estimated to be received</t>
  </si>
  <si>
    <t>4.  Interest</t>
  </si>
  <si>
    <t>5.  Transferred IN, from other funds-GENERAL</t>
  </si>
  <si>
    <t>7.  Transferred IN, from other funds-STREET</t>
  </si>
  <si>
    <t>8.  Transferred IN, from other funds-WATER</t>
  </si>
  <si>
    <t>9.  Transferred IN, from other funds-PARK REC CAPITAL</t>
  </si>
  <si>
    <t>10. Transferred IN, from other funds-CITY EQUIPMENT CAP</t>
  </si>
  <si>
    <t>11.  Transferred IN, from other funds-LIBRARY CAPITAL</t>
  </si>
  <si>
    <t>12.  Loan Proceeds</t>
  </si>
  <si>
    <t>13.  Total Resources, except taxes to be levied</t>
  </si>
  <si>
    <t>14.  Taxes estimated to be received</t>
  </si>
  <si>
    <t>15.  Taxes collected in year levied</t>
  </si>
  <si>
    <t>16.  TOTAL RESOURCES</t>
  </si>
  <si>
    <t>REQUIREMENTS</t>
  </si>
  <si>
    <t>2     CAPITAL OUTLAY</t>
  </si>
  <si>
    <t>4     SYSTEM IMPROVEMENTS</t>
  </si>
  <si>
    <r>
      <t xml:space="preserve">12.  </t>
    </r>
    <r>
      <rPr>
        <b/>
        <sz val="8"/>
        <rFont val="Arial"/>
        <family val="2"/>
      </rPr>
      <t>RESERVED FOR FUTURE EXPENDITURE</t>
    </r>
  </si>
  <si>
    <t>13.  TOTAL REQUIREMENTS</t>
  </si>
  <si>
    <t>CITY OF ADAMS</t>
  </si>
  <si>
    <t>9.  Total Resources, except taxes to be levied</t>
  </si>
  <si>
    <t>10.  Taxes estimated to be received</t>
  </si>
  <si>
    <t>11.  Taxes collected in year levied</t>
  </si>
  <si>
    <t>12.  TOTAL RESOURCES</t>
  </si>
  <si>
    <t>5     TRANSFER TO CAPITAL OUTLAY</t>
  </si>
  <si>
    <r>
      <t xml:space="preserve">16.  </t>
    </r>
    <r>
      <rPr>
        <b/>
        <sz val="8"/>
        <rFont val="Arial"/>
        <family val="2"/>
      </rPr>
      <t>RESERVED FOR FUTURE EXPENDITURE</t>
    </r>
  </si>
  <si>
    <t>17.  TOTAL REQUIREMENTS</t>
  </si>
  <si>
    <t>09-03 on (date) 03-10-2009 for the following specified purpose:</t>
  </si>
  <si>
    <t>Review Year: 2019</t>
  </si>
  <si>
    <t>To accumulate funds for park projects.</t>
  </si>
  <si>
    <t>PARK RECREATIONAL CAPITAL FUND</t>
  </si>
  <si>
    <t>5.  Transferred IN, from other funds-GENERAL: PARK</t>
  </si>
  <si>
    <t>6     DONATIONS</t>
  </si>
  <si>
    <t>7     GRANTS</t>
  </si>
  <si>
    <t>8     MISCELLANEOUS</t>
  </si>
  <si>
    <t>2     PARK CAPITAL EXPENDITURES</t>
  </si>
  <si>
    <t>11-03 on (date) 02-09-2011 for the following specified purpose:</t>
  </si>
  <si>
    <t>Review Year: 2021</t>
  </si>
  <si>
    <t>To set aside money which will be equal to one year's loan payment.</t>
  </si>
  <si>
    <t>WATER RESERVE LOAN FUND</t>
  </si>
  <si>
    <t>5.  Transferred IN, from other funds WATER</t>
  </si>
  <si>
    <t>3    Transfer to Water Fund</t>
  </si>
  <si>
    <t>11-02 on (date) 02-09-2011 for the following specified purpose:</t>
  </si>
  <si>
    <t>Plan for water facilities.</t>
  </si>
  <si>
    <t>WATER SYSTEM REPLACEMENT FUND</t>
  </si>
  <si>
    <t>5.  Transferred IN, from other funds-WATER</t>
  </si>
  <si>
    <t>2     WATER SYSTEM REPLACEMENT</t>
  </si>
  <si>
    <t>FORM</t>
  </si>
  <si>
    <t>RESOURCES</t>
  </si>
  <si>
    <t>LB-20</t>
  </si>
  <si>
    <t>GAS TAX</t>
  </si>
  <si>
    <t>(Name of Municipal Corporation)</t>
  </si>
  <si>
    <r>
      <t>RESOURCE DESCRIPTION</t>
    </r>
    <r>
      <rPr>
        <sz val="10"/>
        <rFont val="Arial"/>
        <family val="2"/>
      </rPr>
      <t xml:space="preserve">
</t>
    </r>
  </si>
  <si>
    <t>Proposed By
Budget Officer</t>
  </si>
  <si>
    <t>Approved By
Budget Committee</t>
  </si>
  <si>
    <t>Adopted By
Governing Body</t>
  </si>
  <si>
    <t>1. Available cash on hand* (cash basis) or</t>
  </si>
  <si>
    <t>2. Net working capital (accrual basis)</t>
  </si>
  <si>
    <t>3. Previously levied taxes estimated to be received</t>
  </si>
  <si>
    <t>4. Interest</t>
  </si>
  <si>
    <t>5. Transferred IN, from other funds-GENERAL</t>
  </si>
  <si>
    <r>
      <t xml:space="preserve">6                     </t>
    </r>
    <r>
      <rPr>
        <b/>
        <sz val="8"/>
        <rFont val="Arial"/>
        <family val="2"/>
      </rPr>
      <t xml:space="preserve"> OTHER RESOURCES</t>
    </r>
  </si>
  <si>
    <t>8     STATE GAS TAXES</t>
  </si>
  <si>
    <t>9     SMALL CITY GRANT</t>
  </si>
  <si>
    <t>10    MISCELLANEOUS</t>
  </si>
  <si>
    <t>29. Total resources, except taxes to be levied</t>
  </si>
  <si>
    <t>30. Taxes estimated to be received</t>
  </si>
  <si>
    <t>31. Taxes collected in year levied</t>
  </si>
  <si>
    <t>32.  TOTAL RESOURCES</t>
  </si>
  <si>
    <t>*Includes ending balance from prior year</t>
  </si>
  <si>
    <t>GENERAL FUND</t>
  </si>
  <si>
    <t>5. Transferred IN, from other funds</t>
  </si>
  <si>
    <t>LIBRARY</t>
  </si>
  <si>
    <t>7    SPECIAL LIBRARY DISTRICT</t>
  </si>
  <si>
    <t>8    MISCELLANEOUS</t>
  </si>
  <si>
    <t>9    DONATIONS</t>
  </si>
  <si>
    <t>10   GRANTS</t>
  </si>
  <si>
    <t xml:space="preserve">11    WINDMILL </t>
  </si>
  <si>
    <t>14   TRANSFER FROM:</t>
  </si>
  <si>
    <t>15   GENERAL FUND</t>
  </si>
  <si>
    <t>8     STATE REVENUE SHARING</t>
  </si>
  <si>
    <t>STATE REVENUE SHARING</t>
  </si>
  <si>
    <t>WATER</t>
  </si>
  <si>
    <t>19-20</t>
  </si>
  <si>
    <t>5. Transferred IN, from other funds-WATER LOAN</t>
  </si>
  <si>
    <t>9     USER FEES</t>
  </si>
  <si>
    <t>10    WATER METERS</t>
  </si>
  <si>
    <t>11    CHECK VALVE FEES</t>
  </si>
  <si>
    <t>12    LATE FEES</t>
  </si>
  <si>
    <t>REQUIREMENTS SUMMARY</t>
  </si>
  <si>
    <t>BY FUND, ORGANIZATIONAL UNIT OR PROGRAM</t>
  </si>
  <si>
    <t>LB-30</t>
  </si>
  <si>
    <t>CITY OF ADAMS-ADMINISTRATIVE-GENERAL FUND</t>
  </si>
  <si>
    <t>(name of organizational unit - fund)</t>
  </si>
  <si>
    <t>REQUIREMENTS DESCRIPTION</t>
  </si>
  <si>
    <t>Budget For Next Year 2019-2020</t>
  </si>
  <si>
    <t>Proprosed By</t>
  </si>
  <si>
    <t>PERSONAL SERVICES</t>
  </si>
  <si>
    <t>1     RECORDER/ASSISTANT</t>
  </si>
  <si>
    <t>2     SUMMER TEMPORARY HELP</t>
  </si>
  <si>
    <t>3     PAYROLL TAXES</t>
  </si>
  <si>
    <t>4     BENEFITS</t>
  </si>
  <si>
    <t>7  TOTAL PERSONAL SERVICES</t>
  </si>
  <si>
    <t>MATERIALS AND SERVICES</t>
  </si>
  <si>
    <t>9     MATERIALS &amp; SUPPLIES</t>
  </si>
  <si>
    <t>11    CONTRACTUAL SERVICES</t>
  </si>
  <si>
    <t>14  TOTAL MATERIALS AND SERVICES</t>
  </si>
  <si>
    <t>CAPITAL OUTLAY</t>
  </si>
  <si>
    <t>15    CITY HALL IMPROVEMENTS</t>
  </si>
  <si>
    <t>16    NEW OFFICE EQUIPMENT</t>
  </si>
  <si>
    <t>20  TOTAL CAPITAL OUTLAY</t>
  </si>
  <si>
    <t>TRANSFERRED TO OTHER FUNDS</t>
  </si>
  <si>
    <t>21    TRANSFER TO LIBRARY FUND</t>
  </si>
  <si>
    <t>22    TRANSFER TO CITY EQUIPMENT FUND</t>
  </si>
  <si>
    <t xml:space="preserve">23    TRANSFER TO PARK RECREATIONAL </t>
  </si>
  <si>
    <t>24    TRANSFER TO CAPITAL OUTLAY FUND</t>
  </si>
  <si>
    <t>25  TOTAL TRANSFERS</t>
  </si>
  <si>
    <t>26  OPERATING CONTINGENCY</t>
  </si>
  <si>
    <t>27  Ending balance (prior years)</t>
  </si>
  <si>
    <t>28  UNAPPROPRIATED ENDING FUND BALANCE</t>
  </si>
  <si>
    <r>
      <t xml:space="preserve">29        </t>
    </r>
    <r>
      <rPr>
        <b/>
        <sz val="10"/>
        <rFont val="Arial"/>
        <family val="2"/>
      </rPr>
      <t>TOTAL REQUIREMENTS</t>
    </r>
  </si>
  <si>
    <t>150-504-030  (Rev 12/09)</t>
  </si>
  <si>
    <t>2   PAYROLL TAXES</t>
  </si>
  <si>
    <t>3    BENEFITS</t>
  </si>
  <si>
    <t>8    MATERIALS AND SUPPLIES</t>
  </si>
  <si>
    <t>10   CONTRACTUAL SERVICES</t>
  </si>
  <si>
    <t>21  TOTAL CAPITAL OUTLAY</t>
  </si>
  <si>
    <t>22   TO LIBRARY CAPITAL FUND</t>
  </si>
  <si>
    <t>23   REPAY LOAN</t>
  </si>
  <si>
    <t>CITY OF ADAMS-PARK-GENERAL FUND</t>
  </si>
  <si>
    <t>2     PAYROLL TAXES</t>
  </si>
  <si>
    <t>3     BENEFITS</t>
  </si>
  <si>
    <t>13    PARK EQUIPMENT</t>
  </si>
  <si>
    <t>16    PARK IMPROVEMENT</t>
  </si>
  <si>
    <t>23    CAPITAL OUTLAY FUND</t>
  </si>
  <si>
    <t>CITY OF ADAMS-STREETS-GAS TAX</t>
  </si>
  <si>
    <t>1     MAINTENANCE PERSON</t>
  </si>
  <si>
    <t>15    STREET IMPROVEMENT</t>
  </si>
  <si>
    <t>16    BRIDGE IMPROVEMENT</t>
  </si>
  <si>
    <t>22    CAPTIAL OUTLAY FUND</t>
  </si>
  <si>
    <t>CITY OF ADAMS-WATER-WATER</t>
  </si>
  <si>
    <t>1     WATER CLERK/ASSISTANT</t>
  </si>
  <si>
    <t>2     WATER LABORER</t>
  </si>
  <si>
    <t>8     MATERIALS &amp; SUPPLIES</t>
  </si>
  <si>
    <t>10    CONTRACTUAL SERVICES</t>
  </si>
  <si>
    <t>12    DEBT SERVICE</t>
  </si>
  <si>
    <t>15    WATER METERS</t>
  </si>
  <si>
    <t>16    TOOLS</t>
  </si>
  <si>
    <t>17    SYSTEM IMPROVEMENTS</t>
  </si>
  <si>
    <t>18    SYSTEM MAINTENANCE</t>
  </si>
  <si>
    <t>19    FEES IN LIEU OF FRANCHISE FEE GEN FUND</t>
  </si>
  <si>
    <t>22    RESERVE LOAN FUND</t>
  </si>
  <si>
    <t>23    SYSTEM REPLACEMENT FUND</t>
  </si>
  <si>
    <t>24     CAPITAL OUTLAY FUND</t>
  </si>
  <si>
    <t>150-504-031  (Rev 12/09)</t>
  </si>
  <si>
    <t>35    TOTAL REQUIREMENTS</t>
  </si>
  <si>
    <r>
      <t xml:space="preserve">34    </t>
    </r>
    <r>
      <rPr>
        <b/>
        <sz val="8"/>
        <rFont val="Arial"/>
        <family val="2"/>
      </rPr>
      <t>UNAPPROPRIATED ENDING FUND BALANCE</t>
    </r>
  </si>
  <si>
    <t>33    Ending balance (prior years)</t>
  </si>
  <si>
    <t>32    TRANSFER TO CAPITAL OUTLAY FUND</t>
  </si>
  <si>
    <t>31    TRANSFER TO CITY EQUIPMENT FUND</t>
  </si>
  <si>
    <t>30    TRANSFER TO LIBRARY FUND</t>
  </si>
  <si>
    <t>29    TRANSFER TO PARK RECREATIONAL CAPITAL FUND</t>
  </si>
  <si>
    <t>28    NEW OFFICE EQUIPMENT</t>
  </si>
  <si>
    <t>27    CITY HALL IMPROVEMENTS</t>
  </si>
  <si>
    <t>20    EMPLOYEE TRAVEL</t>
  </si>
  <si>
    <t>19    MISCELLANEOUS PLANNING</t>
  </si>
  <si>
    <t>18    SAFE DEPOSIT BOX RENT</t>
  </si>
  <si>
    <t>17    POST OFFICE BOX RENT</t>
  </si>
  <si>
    <t>16    AUDIT &amp; FILING FEE</t>
  </si>
  <si>
    <t>15    INSURANCE</t>
  </si>
  <si>
    <t>14    P.P. &amp; L. (ELECTRICITY)</t>
  </si>
  <si>
    <t>13    LAWYER'S FEE/COURT</t>
  </si>
  <si>
    <t>12    PUBLISHING</t>
  </si>
  <si>
    <t>11    LEAGUE OF OREGON CITIES</t>
  </si>
  <si>
    <t>10    COMMUNICATIONS</t>
  </si>
  <si>
    <t>8     OFFICE EXPENDITURES</t>
  </si>
  <si>
    <t>7     MISCELLANEOUS</t>
  </si>
  <si>
    <t>6     CITY HALL MAINTENANCE</t>
  </si>
  <si>
    <t>Adopted by</t>
  </si>
  <si>
    <t>Approved by</t>
  </si>
  <si>
    <t>Proposed by</t>
  </si>
  <si>
    <t>Range*</t>
  </si>
  <si>
    <t>Number of Employ-ees</t>
  </si>
  <si>
    <t>(Name of Organizational Unit - Fund)</t>
  </si>
  <si>
    <t>CITY OF ADAMS-ADMIN-GENERAL FUND</t>
  </si>
  <si>
    <t>LB-31</t>
  </si>
  <si>
    <t>DETAILED REQUIREMENTS</t>
  </si>
  <si>
    <t>CITY OF ADAMS-GENERAL FUND</t>
  </si>
  <si>
    <t>2     OPERATING CONTINGENCY</t>
  </si>
  <si>
    <t>4     TOTAL ADMINISTRATIVE</t>
  </si>
  <si>
    <t>6     TOTAL PARK</t>
  </si>
  <si>
    <t>11    TRANSFER TO DEBT SERVICE FUND</t>
  </si>
  <si>
    <t>13   TRANSFER TO GAS TAX FUND</t>
  </si>
  <si>
    <t>31 Ending balance (prior years)</t>
  </si>
  <si>
    <r>
      <t xml:space="preserve">32  </t>
    </r>
    <r>
      <rPr>
        <b/>
        <sz val="8"/>
        <rFont val="Arial"/>
        <family val="2"/>
      </rPr>
      <t>UNAPPROPRIATED ENDING FUND BALANCE</t>
    </r>
  </si>
  <si>
    <t>33    TOTAL REQUIREMENTS</t>
  </si>
  <si>
    <t>1    LIBRARIAN/ASSISTANT</t>
  </si>
  <si>
    <t>2    PAYROLL TAXES</t>
  </si>
  <si>
    <t>5    SUPPLIES</t>
  </si>
  <si>
    <t>6    BOOKS &amp; MAGAZINES</t>
  </si>
  <si>
    <t>8    INSURANCE</t>
  </si>
  <si>
    <t>9    SPECIAL PROGRAMS</t>
  </si>
  <si>
    <t>10   COMMUNICATION</t>
  </si>
  <si>
    <t>11   EQUIPMENT MAINTENANCE</t>
  </si>
  <si>
    <t>12   STAFF TRAINING</t>
  </si>
  <si>
    <t>13   ELECTRICITY</t>
  </si>
  <si>
    <t>14   MILEAGE</t>
  </si>
  <si>
    <t>15   CONTRACTUAL SERVICES</t>
  </si>
  <si>
    <t>19   PAY BACK LOAN</t>
  </si>
  <si>
    <t>25   TOTAL EXPENDITURES</t>
  </si>
  <si>
    <t>30   OPERATING CONTINGENCY</t>
  </si>
  <si>
    <t>1     PARK ATTENDANT</t>
  </si>
  <si>
    <t>5     MISCELLANEOUS</t>
  </si>
  <si>
    <t>6     FUEL &amp; OIL</t>
  </si>
  <si>
    <t>7     OPERATING MATERIALS &amp; SUPPLIES</t>
  </si>
  <si>
    <t>9     CONTRACTUAL SERVICES</t>
  </si>
  <si>
    <t>10    WATER (LL, PARK, RR, SHED)</t>
  </si>
  <si>
    <t>11    EQUIPMENT MAINTENANCE</t>
  </si>
  <si>
    <t>13    PARK EQUIPMENT REPAIR</t>
  </si>
  <si>
    <t>15    TRANSFER TO:</t>
  </si>
  <si>
    <t>17    CAPITAL OUTLAY FUND</t>
  </si>
  <si>
    <t>CITY OF ADAMS-STATE REVENUE SHARING-STATE REVENUE SHARING</t>
  </si>
  <si>
    <t>2     STREETS-P.P. &amp; L. (ELECTRICITY)</t>
  </si>
  <si>
    <t>5     CITY BEAUTIFICATION</t>
  </si>
  <si>
    <t>5     MATERIALS &amp; SUPPLIES</t>
  </si>
  <si>
    <t>6     MISCELLANEOUS</t>
  </si>
  <si>
    <t>7     SIGNS</t>
  </si>
  <si>
    <t>9     FUEL &amp; OIL</t>
  </si>
  <si>
    <t>10    P. P. &amp; L. (ELECTRICITY)</t>
  </si>
  <si>
    <t>12    CONTRACTUAL SERVICE</t>
  </si>
  <si>
    <t>13    STREET MAINTENANCE</t>
  </si>
  <si>
    <t>14    TRAINING</t>
  </si>
  <si>
    <t>16    INSURANCE</t>
  </si>
  <si>
    <t>18    STREET IMPROVEMENT</t>
  </si>
  <si>
    <t>19    BRIDGE IMPROVEMENT</t>
  </si>
  <si>
    <t>22     TRANSFER TO CAPITAL OUTLAY</t>
  </si>
  <si>
    <t>32  UNAPPROPRIATED ENDING FUND BALANCE</t>
  </si>
  <si>
    <t>6     SUPPLIES</t>
  </si>
  <si>
    <t>7     STAMPS &amp; OFFICE SUPPLIES</t>
  </si>
  <si>
    <t>11    WATER QUALITY MONITORING</t>
  </si>
  <si>
    <t>12    P. P. &amp; L. (ELECTRICITY)</t>
  </si>
  <si>
    <t>13    INSURANCE</t>
  </si>
  <si>
    <t>14    CONTRACTUAL SERVICES</t>
  </si>
  <si>
    <t>15    TRAINING</t>
  </si>
  <si>
    <t>16    EQUIPMENT MAINTENANCE</t>
  </si>
  <si>
    <t>17    COMMUNICATION</t>
  </si>
  <si>
    <t>19    PRINCIPAL</t>
  </si>
  <si>
    <t>20    INTEREST</t>
  </si>
  <si>
    <t>22    WATER METERS</t>
  </si>
  <si>
    <t>23    TOOLS</t>
  </si>
  <si>
    <t>24    SYSTEM IMPROVEMENTS</t>
  </si>
  <si>
    <t>25    SYSTEM MAINTENANCE</t>
  </si>
  <si>
    <t>26    FEES IN LIEU OF FRANCHISE FEE TO GENERAL FUND</t>
  </si>
  <si>
    <t>27    TRANSFER TO RESERVE LOAN FUND</t>
  </si>
  <si>
    <t>28    TRANSFER TO SYSTEM REPLACEMENT FUND</t>
  </si>
  <si>
    <t>29    TRANSFER TO CAPITAL OUTLAY FUND</t>
  </si>
  <si>
    <t>30     CONTINGENCY</t>
  </si>
  <si>
    <t>BONDED DEBT</t>
  </si>
  <si>
    <t>Bond Debt Payments are for:</t>
  </si>
  <si>
    <t>LB-35</t>
  </si>
  <si>
    <t>DEBT SERVICE FUND</t>
  </si>
  <si>
    <t xml:space="preserve"> (Name of Municipal Corporation)</t>
  </si>
  <si>
    <t>DESCRIPTION OF
RESOURCES AND REQUIREMENTS</t>
  </si>
  <si>
    <t xml:space="preserve">Adopted Budget
</t>
  </si>
  <si>
    <t xml:space="preserve">Second Preceding
</t>
  </si>
  <si>
    <t xml:space="preserve">First Preceding
</t>
  </si>
  <si>
    <t>Resources</t>
  </si>
  <si>
    <t>1.  Beginning Cash on Hand (Cash Basis), or</t>
    <phoneticPr fontId="0" type="noConversion"/>
  </si>
  <si>
    <t>2.  Working Capital (Accrual Basis)</t>
    <phoneticPr fontId="0" type="noConversion"/>
  </si>
  <si>
    <t>3.  Previously Levied Taxes to be Received</t>
  </si>
  <si>
    <t>5.  Transferred from Other Funds</t>
  </si>
  <si>
    <t>6   Proceeds from Sale of Capital Assets</t>
  </si>
  <si>
    <t>7.  Total Resources, Except Taxes to be Levied</t>
  </si>
  <si>
    <t>8.  Taxes Estimated to be Received *</t>
  </si>
  <si>
    <t>`</t>
  </si>
  <si>
    <t>9.  Taxes Collected in Year Levied</t>
  </si>
  <si>
    <t>10.           TOTAL RESOURCES</t>
  </si>
  <si>
    <t>Requirements</t>
  </si>
  <si>
    <t>Bond Principal Payments</t>
  </si>
  <si>
    <t>Bond Issue</t>
  </si>
  <si>
    <t>Budgeted Payment Date</t>
  </si>
  <si>
    <t>11.</t>
  </si>
  <si>
    <t>9/15/18-6/16/19</t>
  </si>
  <si>
    <t>12.</t>
  </si>
  <si>
    <t>13.</t>
  </si>
  <si>
    <r>
      <t xml:space="preserve">14.                     </t>
    </r>
    <r>
      <rPr>
        <b/>
        <sz val="8"/>
        <rFont val="Arial"/>
        <family val="2"/>
      </rPr>
      <t>Total Principal</t>
    </r>
  </si>
  <si>
    <t>Bond Interest Payments</t>
  </si>
  <si>
    <t>15.</t>
  </si>
  <si>
    <t>16.</t>
  </si>
  <si>
    <t>17.</t>
  </si>
  <si>
    <r>
      <t>18</t>
    </r>
    <r>
      <rPr>
        <b/>
        <sz val="8"/>
        <rFont val="Arial"/>
        <family val="2"/>
      </rPr>
      <t>.                      Total Interest</t>
    </r>
  </si>
  <si>
    <t>Unappropriated Balance for Following Year By</t>
  </si>
  <si>
    <t>Projected Payment Date</t>
  </si>
  <si>
    <t>19.</t>
  </si>
  <si>
    <t>20.</t>
  </si>
  <si>
    <t>21.</t>
  </si>
  <si>
    <t>22.   Ending balance (prior years)</t>
  </si>
  <si>
    <r>
      <t xml:space="preserve">23.   </t>
    </r>
    <r>
      <rPr>
        <b/>
        <sz val="8"/>
        <rFont val="Arial"/>
        <family val="2"/>
      </rPr>
      <t>Total Unappropriated Ending Fund Balance</t>
    </r>
  </si>
  <si>
    <t>25. Tax Credit Bond Reserve</t>
  </si>
  <si>
    <r>
      <t>26</t>
    </r>
    <r>
      <rPr>
        <b/>
        <sz val="10"/>
        <rFont val="Arial"/>
        <family val="2"/>
      </rPr>
      <t>.          TOTAL REQUIREMENTS</t>
    </r>
  </si>
  <si>
    <t>150-504-035  (Rev 02-14)</t>
  </si>
  <si>
    <t>*If this form is used for revenue bonds, property tax resources may not be included.</t>
  </si>
  <si>
    <t>24.  Loan Repayment to   General            Fund</t>
  </si>
  <si>
    <t>1.   Available cash on hand* (cash basis) or</t>
  </si>
  <si>
    <t>2.   Net working capital (accrual basis)</t>
  </si>
  <si>
    <t>3.   Previously levied taxes estimated to be received</t>
  </si>
  <si>
    <t>4.   Interest</t>
  </si>
  <si>
    <t>5.   Transferred IN, from other funds</t>
  </si>
  <si>
    <r>
      <t xml:space="preserve">6.                     </t>
    </r>
    <r>
      <rPr>
        <b/>
        <sz val="8"/>
        <rFont val="Arial"/>
        <family val="2"/>
      </rPr>
      <t xml:space="preserve"> OTHER RESOURCES</t>
    </r>
  </si>
  <si>
    <t>7.   P. P. &amp; L. FRANCHISE</t>
  </si>
  <si>
    <t>8.   OLCC</t>
  </si>
  <si>
    <t>9.   CIGARETTE TAX</t>
  </si>
  <si>
    <t>10.  GARBAGE FRANCHISE</t>
  </si>
  <si>
    <t>11.   PLANNING PERMITS</t>
  </si>
  <si>
    <t>12.  MISCELLANEOUS</t>
  </si>
  <si>
    <t>13.  QWEST</t>
  </si>
  <si>
    <t>14.  GRANTS</t>
  </si>
  <si>
    <t>15.  LICENSES &amp; FEES</t>
  </si>
  <si>
    <t>9     TRANSFER TO CAPITAL OUTLAY FUND</t>
  </si>
  <si>
    <t>1      RECORDER/ASSISTANT</t>
  </si>
  <si>
    <t>27   Ending balance (prior years)</t>
  </si>
  <si>
    <t>2    TEMPORARY SUMMER HELP</t>
  </si>
  <si>
    <t>1      PARK ATTENDANT</t>
  </si>
  <si>
    <t>1.  Available cash on hand* (cash basis) or</t>
  </si>
  <si>
    <t>31   Ending balance (prior years)</t>
  </si>
  <si>
    <t>11     P. P. &amp; L. FRANCHISE</t>
  </si>
  <si>
    <t>18    CITY EQUIPMENT</t>
  </si>
  <si>
    <t>31  Ending balance (prior years)</t>
  </si>
  <si>
    <t>1.   Cash on hand* (cash basis) or</t>
  </si>
  <si>
    <t>6.  Transferred IN, from other funds-GENERAL-PARK</t>
  </si>
  <si>
    <t>10. Taxes estimated to be received</t>
  </si>
  <si>
    <t>7     WATER SALES / DELIVERY</t>
  </si>
  <si>
    <t>15    CITY EQUIPMENT REPAIR</t>
  </si>
  <si>
    <t>Year '17-'18</t>
  </si>
  <si>
    <t>Year '18-'19</t>
  </si>
  <si>
    <t>19-'20</t>
  </si>
  <si>
    <t>Budget for Next Year 2020-2021</t>
  </si>
  <si>
    <t>Budget For Next Year 2020-2021</t>
  </si>
  <si>
    <t>;19-'20</t>
  </si>
  <si>
    <t>20  WATER UTILITY EASEMENT FEES</t>
  </si>
  <si>
    <t>16   EASTERN OREGON TELECOM FRANCHISE</t>
  </si>
  <si>
    <t>17.  WTECHLINK FRANCHISE</t>
  </si>
  <si>
    <t>22    SAFETY, HEALTH, WELLNESS</t>
  </si>
  <si>
    <t>24   COMMUNITY OUTREACH</t>
  </si>
  <si>
    <t>25   EASTERN OREGON TELECOM</t>
  </si>
  <si>
    <t>21   EMPLOYEE TRAINING</t>
  </si>
  <si>
    <t>23   CODE ENFORCEMENT</t>
  </si>
  <si>
    <t>13-08        on 6/12/2013             for the following specified purpose:</t>
  </si>
  <si>
    <t>Budget for Next Year 2020-21</t>
  </si>
  <si>
    <t>21   DEBT SERVICE LOAN REPAYMENT</t>
  </si>
  <si>
    <t>Total Budget:</t>
  </si>
  <si>
    <t>Resources:</t>
  </si>
  <si>
    <t xml:space="preserve"> Beginning Fund Balance/Net Working Capital</t>
  </si>
  <si>
    <t xml:space="preserve"> Fees, Licenses, Permits, Fines, Assessments &amp; Other Service Charges</t>
  </si>
  <si>
    <t xml:space="preserve"> Federal, State and All Other Grants, Gifts, Allocations and Donations</t>
  </si>
  <si>
    <t xml:space="preserve"> Revenue from Bonds and Other Debt </t>
  </si>
  <si>
    <t xml:space="preserve"> Interfund Transfers / Internal Service Reimbursements</t>
  </si>
  <si>
    <t>All Other Resources Except Property Taxes</t>
  </si>
  <si>
    <t>Property Taxes Estimated to be Received</t>
  </si>
  <si>
    <t>Expenses:</t>
  </si>
  <si>
    <t>Personell Services</t>
  </si>
  <si>
    <t>Materials &amp; Services</t>
  </si>
  <si>
    <t>Capital Outlay</t>
  </si>
  <si>
    <t>Debt Service</t>
  </si>
  <si>
    <t>Interfund Transfers</t>
  </si>
  <si>
    <t>Contingencies</t>
  </si>
  <si>
    <t>Special Payments</t>
  </si>
  <si>
    <t xml:space="preserve">FORM LB-1 </t>
  </si>
  <si>
    <t xml:space="preserve">                         NOTICE OF BUDGET HEARING               </t>
  </si>
  <si>
    <t>Contact:  Donna Grimes</t>
  </si>
  <si>
    <t>Telephone:   541-566-9380</t>
  </si>
  <si>
    <t>Email:   cityofadams@wtechlink.us</t>
  </si>
  <si>
    <t>FINANCIAL SUMMARY - RESOURCES</t>
  </si>
  <si>
    <t>TOTAL OF ALL FUNDS</t>
  </si>
  <si>
    <t>Actual Amount</t>
  </si>
  <si>
    <t>Approved Budget</t>
  </si>
  <si>
    <t>2018-2019</t>
  </si>
  <si>
    <t>This Year 2019-2020</t>
  </si>
  <si>
    <t>Next Year 2020-21</t>
  </si>
  <si>
    <r>
      <t xml:space="preserve">     Total Resources</t>
    </r>
    <r>
      <rPr>
        <sz val="11"/>
        <color theme="1"/>
        <rFont val="Calibri"/>
        <family val="2"/>
        <scheme val="minor"/>
      </rPr>
      <t xml:space="preserve"> </t>
    </r>
  </si>
  <si>
    <t>FINANCIAL SUMMARY - REQUIREMENTS BY OBJECT CLASSIFICATION</t>
  </si>
  <si>
    <t>Personnel Services</t>
  </si>
  <si>
    <t>Materials and Services</t>
  </si>
  <si>
    <t>Unappropriated Ending Balance and Reserved for Future Expenditure</t>
  </si>
  <si>
    <r>
      <t xml:space="preserve">     </t>
    </r>
    <r>
      <rPr>
        <b/>
        <sz val="10"/>
        <rFont val="MS Sans Serif"/>
        <family val="2"/>
      </rPr>
      <t>Total Requirements</t>
    </r>
  </si>
  <si>
    <t>FINANCIAL SUMMARY - REQUIREMENTS BY ORGANIZATIONAL UNIT OR PROGRAM *</t>
  </si>
  <si>
    <r>
      <t>Name</t>
    </r>
    <r>
      <rPr>
        <sz val="10"/>
        <rFont val="MS Sans Serif"/>
        <family val="2"/>
      </rPr>
      <t xml:space="preserve"> of Organizational Unit or Program </t>
    </r>
  </si>
  <si>
    <r>
      <t xml:space="preserve">     FTE</t>
    </r>
    <r>
      <rPr>
        <sz val="10"/>
        <rFont val="MS Sans Serif"/>
        <family val="2"/>
      </rPr>
      <t xml:space="preserve"> for that unit or program</t>
    </r>
  </si>
  <si>
    <t>GENERAL-ADMINISTRATIVE</t>
  </si>
  <si>
    <t xml:space="preserve">      FTE</t>
  </si>
  <si>
    <t>GENERAL-PARK</t>
  </si>
  <si>
    <t xml:space="preserve">     FTE</t>
  </si>
  <si>
    <t>GAS TAX-STREET</t>
  </si>
  <si>
    <t xml:space="preserve">     Total Requirements</t>
  </si>
  <si>
    <r>
      <t xml:space="preserve">           </t>
    </r>
    <r>
      <rPr>
        <b/>
        <sz val="10"/>
        <rFont val="MS Sans Serif"/>
        <family val="2"/>
      </rPr>
      <t>Total FTE</t>
    </r>
  </si>
  <si>
    <t>STATEMENT OF CHANGES IN ACTIVITIES and SOURCES OF FINANCING *</t>
  </si>
  <si>
    <t>PROPERTY TAX LEVIES</t>
  </si>
  <si>
    <t>Rate or Amount Imposed</t>
  </si>
  <si>
    <t>Rate or Amount Approved</t>
  </si>
  <si>
    <r>
      <t xml:space="preserve"> Permanent Rate Levy      (rate limit </t>
    </r>
    <r>
      <rPr>
        <sz val="10"/>
        <rFont val="MS Sans Serif"/>
        <family val="2"/>
      </rPr>
      <t xml:space="preserve"> 4.1176 per $1,000</t>
    </r>
    <r>
      <rPr>
        <sz val="11"/>
        <color theme="1"/>
        <rFont val="Calibri"/>
        <family val="2"/>
        <scheme val="minor"/>
      </rPr>
      <t>)</t>
    </r>
  </si>
  <si>
    <t>4.1176</t>
  </si>
  <si>
    <t xml:space="preserve"> Local Option Levy</t>
  </si>
  <si>
    <t xml:space="preserve"> Levy For General Obligation Bonds</t>
  </si>
  <si>
    <t>STATEMENT OF INDEBTEDNESS</t>
  </si>
  <si>
    <t>LONG TERM DEBT</t>
  </si>
  <si>
    <t xml:space="preserve">Estimated Debt Outstanding </t>
  </si>
  <si>
    <t xml:space="preserve">Estimated Debt Authorized, But </t>
  </si>
  <si>
    <t>on July 1.</t>
  </si>
  <si>
    <t xml:space="preserve"> Not Incurred on July 1</t>
  </si>
  <si>
    <t>General Obligation Bonds</t>
  </si>
  <si>
    <t>Other Bonds</t>
  </si>
  <si>
    <t>Other Borrowings</t>
  </si>
  <si>
    <t xml:space="preserve">     Total</t>
  </si>
  <si>
    <r>
      <t xml:space="preserve">* </t>
    </r>
    <r>
      <rPr>
        <sz val="11"/>
        <color theme="1"/>
        <rFont val="Calibri"/>
        <family val="2"/>
        <scheme val="minor"/>
      </rPr>
      <t>If more space is needed to complete any section of this form, insert lines (rows) on this sheet or add sheets.  You may delete unused lines.</t>
    </r>
  </si>
  <si>
    <t>Reserved for future Expenditure</t>
  </si>
  <si>
    <t xml:space="preserve">RESOLUTION  NO. 20-10  </t>
  </si>
  <si>
    <t>RESOLUTION ADOPTING THE BUDGET</t>
  </si>
  <si>
    <t xml:space="preserve">BE IT RESOLVED that the City Council of City of Adams hereby adopts the budget for fiscal year   2020-2021                                                                                                                                                                                                                                                         </t>
  </si>
  <si>
    <t>RESOLUTION MAKING APPROPRIATIONS</t>
  </si>
  <si>
    <t xml:space="preserve">BE IT RESOLVED that the amounts shown below are hereby appropriated for the fiscal year beginning </t>
  </si>
  <si>
    <t xml:space="preserve"> July 1, 2020 for the following purposes:</t>
  </si>
  <si>
    <t>General Fund</t>
  </si>
  <si>
    <t>Organizational Unit or Program:  General Fund</t>
  </si>
  <si>
    <t>Org. Unit/Program: Public Works</t>
  </si>
  <si>
    <t xml:space="preserve">Adminstration   </t>
  </si>
  <si>
    <t>Special Payments………………</t>
  </si>
  <si>
    <t>Parks</t>
  </si>
  <si>
    <t>Transfers Out…………</t>
  </si>
  <si>
    <t>Debt Service………………………</t>
  </si>
  <si>
    <t>Contingency…………..……</t>
  </si>
  <si>
    <t>Not Allocated to Organizational Unit or Program:</t>
  </si>
  <si>
    <t xml:space="preserve">   Total………....</t>
  </si>
  <si>
    <t xml:space="preserve">         </t>
  </si>
  <si>
    <t>State Street Fund</t>
  </si>
  <si>
    <t>Water Fund</t>
  </si>
  <si>
    <t>Org. Unit/Program:  State St. Fund</t>
  </si>
  <si>
    <t>Debt Service ………………</t>
  </si>
  <si>
    <t>LibraryFund</t>
  </si>
  <si>
    <t>Org. Unit/Program:  Library</t>
  </si>
  <si>
    <t>Water Reserve Loan Fund</t>
  </si>
  <si>
    <t xml:space="preserve">Org. Unit/Program: Public Works </t>
  </si>
  <si>
    <t>Debt Service………………</t>
  </si>
  <si>
    <t>Water System Replacement Fund</t>
  </si>
  <si>
    <t xml:space="preserve">Org. Unit/Program: Utility System Improve </t>
  </si>
  <si>
    <t>State Revenue Sharing</t>
  </si>
  <si>
    <t>Org. Unit/Program:  State Revenue Sharing</t>
  </si>
  <si>
    <t>Total Unappropriated and Reserve Amounts, All Funds . . . .</t>
  </si>
  <si>
    <t>TOTAL ADOPTED BUDGET . . . .</t>
  </si>
  <si>
    <t xml:space="preserve"> *</t>
  </si>
  <si>
    <t>(*amounts with asterisks must match)</t>
  </si>
  <si>
    <t>RESOLUTION IMPOSING THE TAX</t>
  </si>
  <si>
    <t>BE IT RESOLVED that the following ad valorem property taxes are hereby imposed upon the assessed value</t>
  </si>
  <si>
    <t>of all taxable property within the district for tax year 2020- 2021:</t>
  </si>
  <si>
    <t>RESOLUTION CATEGORIZING THE TAX</t>
  </si>
  <si>
    <t xml:space="preserve">BE IT RESOLVED that the taxes imposed are hereby categorized for purposes of Article XI section 11b as: </t>
  </si>
  <si>
    <t>Subject to the General Government Limitation</t>
  </si>
  <si>
    <t xml:space="preserve"> _______________________________</t>
  </si>
  <si>
    <t xml:space="preserve">                 X____________________________________________</t>
  </si>
  <si>
    <t>150-504-073-6 (Rev. 12-13)</t>
  </si>
  <si>
    <t xml:space="preserve">  The City will be increasing the Librarians hours from 25 to 30 per week making the position eligible for health benefits. The library will be open more hours and the Librarian will serve as a grant writer for the City.  The Wildhorse Creek Stabilization Project will conclude this year helping to protect our park structures.</t>
  </si>
  <si>
    <r>
      <t xml:space="preserve"> (1) In the amount of $ __________ OR  at the rate of </t>
    </r>
    <r>
      <rPr>
        <u/>
        <sz val="11"/>
        <rFont val="Times New Roman"/>
        <family val="1"/>
      </rPr>
      <t xml:space="preserve">$ 4.1176 </t>
    </r>
    <r>
      <rPr>
        <sz val="11"/>
        <rFont val="Times New Roman"/>
        <family val="1"/>
      </rPr>
      <t>per $1000 of assessed value for permanent rate tax;</t>
    </r>
  </si>
  <si>
    <r>
      <t xml:space="preserve">Permanent Rate Tax..........$___________ </t>
    </r>
    <r>
      <rPr>
        <b/>
        <sz val="11"/>
        <rFont val="Times New Roman"/>
        <family val="1"/>
      </rPr>
      <t>OR</t>
    </r>
    <r>
      <rPr>
        <sz val="11"/>
        <rFont val="Times New Roman"/>
        <family val="1"/>
      </rPr>
      <t xml:space="preserve"> </t>
    </r>
    <r>
      <rPr>
        <u/>
        <sz val="11"/>
        <rFont val="Times New Roman"/>
        <family val="1"/>
      </rPr>
      <t>$ 4.1176</t>
    </r>
    <r>
      <rPr>
        <sz val="11"/>
        <rFont val="Times New Roman"/>
        <family val="1"/>
      </rPr>
      <t>/$1,000</t>
    </r>
  </si>
  <si>
    <t>Notice of Property Tax and Certification of Intent to Impose a Tax, Fee, Assessment or Charge on Property</t>
  </si>
  <si>
    <t>FORM LB-50</t>
  </si>
  <si>
    <t>2020-2021</t>
  </si>
  <si>
    <r>
      <t xml:space="preserve">To assessor of </t>
    </r>
    <r>
      <rPr>
        <u/>
        <sz val="11"/>
        <rFont val="Arial"/>
        <family val="2"/>
      </rPr>
      <t>UMATILLA</t>
    </r>
    <r>
      <rPr>
        <sz val="11"/>
        <rFont val="Arial"/>
        <family val="2"/>
      </rPr>
      <t xml:space="preserve"> County</t>
    </r>
  </si>
  <si>
    <t xml:space="preserve">Check here if this is </t>
  </si>
  <si>
    <t>.</t>
  </si>
  <si>
    <t>Be sure to read instructions in the Notice of Property Tax Levy Forms and Instruction booklet</t>
  </si>
  <si>
    <t>an amended form.</t>
  </si>
  <si>
    <t>The</t>
  </si>
  <si>
    <t>City of Adams</t>
  </si>
  <si>
    <t>has the responsibility and authority to place the following property tax, fee, charge or assessment</t>
  </si>
  <si>
    <t>District Name</t>
  </si>
  <si>
    <t>on the tax roll of</t>
  </si>
  <si>
    <t>Umatilla</t>
  </si>
  <si>
    <t>County.  The property tax, fee, charge or assessment is categorized as stated by this form.</t>
  </si>
  <si>
    <t>County Name</t>
  </si>
  <si>
    <t>P. O. Box 20</t>
  </si>
  <si>
    <t>Adams</t>
  </si>
  <si>
    <t>OR</t>
  </si>
  <si>
    <t>97810</t>
  </si>
  <si>
    <t>June 15, 2020</t>
  </si>
  <si>
    <t>Mailing Address of District</t>
  </si>
  <si>
    <t>City</t>
  </si>
  <si>
    <t>State</t>
  </si>
  <si>
    <t>ZIP code</t>
  </si>
  <si>
    <t>Date</t>
  </si>
  <si>
    <t>Donna Grimes</t>
  </si>
  <si>
    <t>541-566-9380</t>
  </si>
  <si>
    <t>cityofadams@wtechlink.us</t>
  </si>
  <si>
    <t>Contact Person</t>
  </si>
  <si>
    <t>Title</t>
  </si>
  <si>
    <t>Daytime Telephone</t>
  </si>
  <si>
    <t>Contact Person E-Mail</t>
  </si>
  <si>
    <r>
      <t>CERTIFICATION -</t>
    </r>
    <r>
      <rPr>
        <sz val="11"/>
        <rFont val="Arial"/>
        <family val="2"/>
      </rPr>
      <t xml:space="preserve"> You </t>
    </r>
    <r>
      <rPr>
        <b/>
        <sz val="11"/>
        <rFont val="Arial"/>
        <family val="2"/>
      </rPr>
      <t>must</t>
    </r>
    <r>
      <rPr>
        <sz val="11"/>
        <rFont val="Arial"/>
        <family val="2"/>
      </rPr>
      <t xml:space="preserve"> check one box if your district is subject to Local Budget Law.</t>
    </r>
  </si>
  <si>
    <t>The tax rate or levy amounts certified in Part I are within the tax rate or levy amounts approved by the budget committee.</t>
  </si>
  <si>
    <t>The tax rate or levy amounts certified in Part I were changed by the governing body and republished as required in ORS 294.435.</t>
  </si>
  <si>
    <t>PART I:  TOTAL PROPERTY TAX LEVY</t>
  </si>
  <si>
    <t>Subject to</t>
  </si>
  <si>
    <t>General Government Limits</t>
  </si>
  <si>
    <t xml:space="preserve">   </t>
  </si>
  <si>
    <r>
      <t>Rate -</t>
    </r>
    <r>
      <rPr>
        <b/>
        <sz val="10"/>
        <rFont val="Arial"/>
        <family val="2"/>
      </rPr>
      <t>or</t>
    </r>
    <r>
      <rPr>
        <sz val="10"/>
        <rFont val="Arial"/>
        <family val="2"/>
      </rPr>
      <t>- Dollar Amount</t>
    </r>
  </si>
  <si>
    <t xml:space="preserve">Rate/Amount levied (within permanent rate limit) . . . . . . . . . . . . . . . . . . . </t>
  </si>
  <si>
    <t>Local option operating tax . . . . . . . . . . . . . . . . . . . . . . . . . . . . . . . . . . . . . . . . . . . . . . . . . . . . . .</t>
  </si>
  <si>
    <t>Local option capital project tax . . . . . . . . . . . . . . . . . . . . . . . .  . . . . . . . . . . . . . .</t>
  </si>
  <si>
    <r>
      <t xml:space="preserve">Excluded from            </t>
    </r>
    <r>
      <rPr>
        <b/>
        <u/>
        <sz val="10"/>
        <rFont val="Arial"/>
        <family val="2"/>
      </rPr>
      <t>Measure 5 Limits</t>
    </r>
  </si>
  <si>
    <t xml:space="preserve">Levy for pension and disability obligations . . . . . . . . . . . . . . . . . . . . . . . . . </t>
  </si>
  <si>
    <t>Dollar Amount of Bond Levy</t>
  </si>
  <si>
    <t>5a.</t>
  </si>
  <si>
    <r>
      <t xml:space="preserve">Levy for bonded indebtedness from bonds approved by voters </t>
    </r>
    <r>
      <rPr>
        <b/>
        <sz val="11"/>
        <rFont val="Arial"/>
        <family val="2"/>
      </rPr>
      <t xml:space="preserve">prior </t>
    </r>
    <r>
      <rPr>
        <sz val="11"/>
        <rFont val="Arial"/>
        <family val="2"/>
      </rPr>
      <t xml:space="preserve">to October 6, 2001 . . . . . . . . . . . . </t>
    </r>
  </si>
  <si>
    <t>5b.</t>
  </si>
  <si>
    <r>
      <t xml:space="preserve">Levy for bonded indebtedness from bonds approved by voters </t>
    </r>
    <r>
      <rPr>
        <b/>
        <sz val="11"/>
        <rFont val="Arial"/>
        <family val="2"/>
      </rPr>
      <t>on or after</t>
    </r>
    <r>
      <rPr>
        <sz val="11"/>
        <rFont val="Arial"/>
        <family val="2"/>
      </rPr>
      <t xml:space="preserve"> October 6, 2001  . . . . . . . . . . . . . . . . . . . . . . . . .</t>
    </r>
  </si>
  <si>
    <t>5c.</t>
  </si>
  <si>
    <t>Total levy for bonded indebtedness not subject to Measure 5 or Measure 50 (total of 5a + 5b) . . . . . . . . . . . . .</t>
  </si>
  <si>
    <t>PART II:  RATE LIMIT CERTIFICATION</t>
  </si>
  <si>
    <t xml:space="preserve">Permanent rate limit in dollars and cents per $1,000 . . . . . . . . . . . . . . . . . . . . . . . . . . . . . . . . . . . . . . . . . . . . . . . . . . . . </t>
  </si>
  <si>
    <r>
      <t xml:space="preserve">Election date when your </t>
    </r>
    <r>
      <rPr>
        <b/>
        <sz val="11"/>
        <rFont val="Arial"/>
        <family val="2"/>
      </rPr>
      <t xml:space="preserve">new district </t>
    </r>
    <r>
      <rPr>
        <sz val="11"/>
        <rFont val="Arial"/>
        <family val="2"/>
      </rPr>
      <t xml:space="preserve">received voter approval for your permanent rate limit . . . . . . . . . . . . . . . . . . . . . . . . . . . . . . . . . . . . . . . . . . . . . . . . </t>
    </r>
  </si>
  <si>
    <r>
      <t xml:space="preserve">Estimated permanent rate limit for newly </t>
    </r>
    <r>
      <rPr>
        <b/>
        <sz val="11"/>
        <rFont val="Arial"/>
        <family val="2"/>
      </rPr>
      <t>merged/consolidated district</t>
    </r>
    <r>
      <rPr>
        <sz val="11"/>
        <rFont val="Arial"/>
        <family val="2"/>
      </rPr>
      <t xml:space="preserve"> . . . . . . . . . .. . . . . . . . . . . . . . . . . . . . . . . . . . . </t>
    </r>
  </si>
  <si>
    <r>
      <t xml:space="preserve">PART III:  SCHEDULE OF LOCAL OPTION TAXES  - </t>
    </r>
    <r>
      <rPr>
        <sz val="11"/>
        <rFont val="Arial"/>
        <family val="2"/>
      </rPr>
      <t xml:space="preserve"> Enter all local option taxes on this schedule.  If there are more than two taxes,</t>
    </r>
  </si>
  <si>
    <t xml:space="preserve">   attach a sheet showing the information for each.</t>
  </si>
  <si>
    <t>Purpose</t>
  </si>
  <si>
    <t>Date voters approved</t>
  </si>
  <si>
    <t>First year</t>
  </si>
  <si>
    <t xml:space="preserve">Final year </t>
  </si>
  <si>
    <r>
      <t>Tax amount -</t>
    </r>
    <r>
      <rPr>
        <b/>
        <sz val="10"/>
        <rFont val="Arial"/>
        <family val="2"/>
      </rPr>
      <t>or</t>
    </r>
    <r>
      <rPr>
        <sz val="10"/>
        <rFont val="Arial"/>
        <family val="2"/>
      </rPr>
      <t>- rate</t>
    </r>
  </si>
  <si>
    <t>(operating, capital project, or mixed)</t>
  </si>
  <si>
    <t>local option ballot measure</t>
  </si>
  <si>
    <t>levied</t>
  </si>
  <si>
    <t>to be levied</t>
  </si>
  <si>
    <t>authorized per year by voters</t>
  </si>
  <si>
    <t>Part IV. SPECIAL ASSESSMENTS, FEES AND CHARGES</t>
  </si>
  <si>
    <t>Description</t>
  </si>
  <si>
    <t>Subject to General Government Limitation</t>
  </si>
  <si>
    <t>Excluded from Measure 5 Limitation</t>
  </si>
  <si>
    <t>If fees, charges, or assessments will be imposed on specific property within your district, you must attach a complete listing of</t>
  </si>
  <si>
    <t>properties, by assessor’s account number, to which fees, charges, or assessments will be imposed. Show the fees, charges, or</t>
  </si>
  <si>
    <t>assessments uniformly imposed on the properties. If these amounts are not uniform, show the amount imposed on each property.</t>
  </si>
  <si>
    <t>The authority for putting these assessments on the roll is ORS __________________    (Must be completed if you have an entry in Part IV)</t>
  </si>
  <si>
    <t>150-504-073-7 (Rev. 11-11)</t>
  </si>
  <si>
    <t>(see the back for worksheet for lines 5a, 5b, and 5c)</t>
  </si>
  <si>
    <t>File with your assessor no later than JULY 15, unless granted an extension in writing.</t>
  </si>
  <si>
    <t>Mayor</t>
  </si>
  <si>
    <t>City Recorder</t>
  </si>
  <si>
    <r>
      <t>The above resolution statements were approved and declared adopted on June 15, 2020</t>
    </r>
    <r>
      <rPr>
        <b/>
        <sz val="11"/>
        <rFont val="Times New Roman"/>
        <family val="1"/>
      </rPr>
      <t>.</t>
    </r>
  </si>
  <si>
    <t>in the amount of $781,542.00*</t>
  </si>
  <si>
    <t>This budget is now on file at Adams City Hall in Adams, Oregon.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</si>
</sst>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_(* #,##0_);_(* \(#,##0\);_(* &quot;-&quot;??_);_(@_)"/>
    <numFmt numFmtId="167" formatCode="0._)"/>
    <numFmt numFmtId="168" formatCode="0.0000"/>
  </numFmts>
  <fonts count="53" x14ac:knownFonts="1">
    <font>
      <sz val="11"/>
      <color theme="1"/>
      <name val="Calibri"/>
      <family val="2"/>
      <scheme val="minor"/>
    </font>
    <font>
      <sz val="10"/>
      <name val="Arial"/>
      <family val="2"/>
    </font>
    <font>
      <b/>
      <sz val="11"/>
      <name val="Arial"/>
      <family val="2"/>
    </font>
    <font>
      <sz val="7"/>
      <name val="Arial"/>
      <family val="2"/>
    </font>
    <font>
      <b/>
      <sz val="10"/>
      <name val="Arial"/>
      <family val="2"/>
    </font>
    <font>
      <sz val="9"/>
      <name val="Arial"/>
      <family val="2"/>
    </font>
    <font>
      <sz val="10"/>
      <name val="Arial"/>
      <family val="2"/>
    </font>
    <font>
      <sz val="8"/>
      <name val="Arial"/>
      <family val="2"/>
    </font>
    <font>
      <b/>
      <sz val="8"/>
      <name val="Arial"/>
      <family val="2"/>
    </font>
    <font>
      <sz val="12"/>
      <name val="Arial"/>
      <family val="2"/>
    </font>
    <font>
      <sz val="10"/>
      <name val="Courier New"/>
      <family val="3"/>
    </font>
    <font>
      <b/>
      <sz val="12"/>
      <name val="Arial"/>
      <family val="2"/>
    </font>
    <font>
      <b/>
      <sz val="14"/>
      <name val="Arial"/>
      <family val="2"/>
    </font>
    <font>
      <b/>
      <sz val="9"/>
      <name val="Arial"/>
      <family val="2"/>
    </font>
    <font>
      <sz val="8"/>
      <name val="Arial"/>
      <family val="2"/>
    </font>
    <font>
      <sz val="6"/>
      <name val="Arial"/>
      <family val="2"/>
    </font>
    <font>
      <sz val="9"/>
      <name val="Arial"/>
      <family val="2"/>
    </font>
    <font>
      <sz val="8"/>
      <color rgb="FF000000"/>
      <name val="Tahoma"/>
      <family val="2"/>
    </font>
    <font>
      <sz val="9"/>
      <color indexed="81"/>
      <name val="Tahoma"/>
      <family val="2"/>
    </font>
    <font>
      <b/>
      <sz val="9"/>
      <color indexed="81"/>
      <name val="Tahoma"/>
      <family val="2"/>
    </font>
    <font>
      <sz val="11"/>
      <color indexed="81"/>
      <name val="Tahoma"/>
      <family val="2"/>
    </font>
    <font>
      <b/>
      <sz val="11"/>
      <color indexed="81"/>
      <name val="Tahoma"/>
      <family val="2"/>
    </font>
    <font>
      <b/>
      <sz val="10"/>
      <color rgb="FFFF0000"/>
      <name val="Arial"/>
      <family val="2"/>
    </font>
    <font>
      <sz val="10"/>
      <color indexed="81"/>
      <name val="Tahoma"/>
      <family val="2"/>
    </font>
    <font>
      <b/>
      <sz val="10"/>
      <color indexed="81"/>
      <name val="Tahoma"/>
      <family val="2"/>
    </font>
    <font>
      <sz val="11"/>
      <color theme="1"/>
      <name val="Calibri"/>
      <family val="2"/>
      <scheme val="minor"/>
    </font>
    <font>
      <b/>
      <sz val="13.5"/>
      <name val="MS Sans Serif"/>
      <family val="2"/>
    </font>
    <font>
      <b/>
      <sz val="12"/>
      <name val="MS Sans Serif"/>
      <family val="2"/>
    </font>
    <font>
      <sz val="8"/>
      <name val="MS Sans Serif"/>
    </font>
    <font>
      <b/>
      <sz val="10"/>
      <name val="MS Sans Serif"/>
      <family val="2"/>
    </font>
    <font>
      <sz val="10"/>
      <name val="MS Sans Serif"/>
      <family val="2"/>
    </font>
    <font>
      <sz val="10"/>
      <name val="MS Sans Serif"/>
    </font>
    <font>
      <b/>
      <sz val="12"/>
      <name val="Times New Roman"/>
      <family val="1"/>
    </font>
    <font>
      <b/>
      <sz val="11"/>
      <name val="Times New Roman"/>
      <family val="1"/>
    </font>
    <font>
      <sz val="10"/>
      <name val="Times New Roman"/>
      <family val="1"/>
    </font>
    <font>
      <u/>
      <sz val="10"/>
      <name val="Arial"/>
      <family val="2"/>
    </font>
    <font>
      <b/>
      <u/>
      <sz val="12"/>
      <name val="Times New Roman"/>
      <family val="1"/>
    </font>
    <font>
      <sz val="11"/>
      <name val="Times New Roman"/>
      <family val="1"/>
    </font>
    <font>
      <u/>
      <sz val="11"/>
      <name val="Times New Roman"/>
      <family val="1"/>
    </font>
    <font>
      <sz val="12"/>
      <name val="Times New Roman"/>
      <family val="1"/>
    </font>
    <font>
      <sz val="11"/>
      <name val="Arial"/>
      <family val="2"/>
    </font>
    <font>
      <i/>
      <sz val="8"/>
      <name val="Arial"/>
      <family val="2"/>
    </font>
    <font>
      <u/>
      <sz val="12"/>
      <name val="Times New Roman"/>
      <family val="1"/>
    </font>
    <font>
      <sz val="12"/>
      <name val="Calibri"/>
      <family val="2"/>
      <scheme val="minor"/>
    </font>
    <font>
      <u/>
      <sz val="11"/>
      <color theme="10"/>
      <name val="Calibri"/>
      <family val="2"/>
      <scheme val="minor"/>
    </font>
    <font>
      <b/>
      <sz val="16"/>
      <name val="Arial"/>
      <family val="2"/>
    </font>
    <font>
      <b/>
      <sz val="18"/>
      <name val="Arial"/>
      <family val="2"/>
    </font>
    <font>
      <b/>
      <sz val="26"/>
      <name val="Arial"/>
      <family val="2"/>
    </font>
    <font>
      <u/>
      <sz val="11"/>
      <name val="Arial"/>
      <family val="2"/>
    </font>
    <font>
      <b/>
      <u/>
      <sz val="10"/>
      <name val="Arial"/>
      <family val="2"/>
    </font>
    <font>
      <b/>
      <i/>
      <sz val="12"/>
      <name val="Arial"/>
      <family val="2"/>
    </font>
    <font>
      <b/>
      <i/>
      <u/>
      <sz val="12"/>
      <name val="Arial"/>
      <family val="2"/>
    </font>
    <font>
      <sz val="9.5"/>
      <name val="Arial"/>
      <family val="2"/>
    </font>
  </fonts>
  <fills count="9">
    <fill>
      <patternFill patternType="none"/>
    </fill>
    <fill>
      <patternFill patternType="gray125"/>
    </fill>
    <fill>
      <patternFill patternType="lightGray"/>
    </fill>
    <fill>
      <patternFill patternType="solid">
        <fgColor indexed="65"/>
        <bgColor indexed="64"/>
      </patternFill>
    </fill>
    <fill>
      <patternFill patternType="solid">
        <fgColor indexed="55"/>
        <bgColor indexed="64"/>
      </patternFill>
    </fill>
    <fill>
      <patternFill patternType="solid">
        <fgColor theme="0"/>
        <bgColor indexed="64"/>
      </patternFill>
    </fill>
    <fill>
      <patternFill patternType="lightGray">
        <bgColor theme="0"/>
      </patternFill>
    </fill>
    <fill>
      <patternFill patternType="solid">
        <fgColor theme="0" tint="-4.9989318521683403E-2"/>
        <bgColor indexed="64"/>
      </patternFill>
    </fill>
    <fill>
      <patternFill patternType="solid">
        <fgColor indexed="47"/>
        <bgColor indexed="64"/>
      </patternFill>
    </fill>
  </fills>
  <borders count="8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medium">
        <color indexed="64"/>
      </right>
      <top style="thin">
        <color indexed="64"/>
      </top>
      <bottom/>
      <diagonal/>
    </border>
    <border>
      <left style="medium">
        <color indexed="64"/>
      </left>
      <right/>
      <top/>
      <bottom style="thin">
        <color indexed="64"/>
      </bottom>
      <diagonal/>
    </border>
    <border>
      <left/>
      <right style="thin">
        <color indexed="8"/>
      </right>
      <top/>
      <bottom style="thin">
        <color indexed="64"/>
      </bottom>
      <diagonal/>
    </border>
    <border>
      <left style="thin">
        <color indexed="8"/>
      </left>
      <right style="thin">
        <color indexed="8"/>
      </right>
      <top/>
      <bottom/>
      <diagonal/>
    </border>
    <border>
      <left style="thin">
        <color indexed="8"/>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left/>
      <right/>
      <top style="double">
        <color indexed="64"/>
      </top>
      <bottom/>
      <diagonal/>
    </border>
    <border>
      <left style="thin">
        <color indexed="64"/>
      </left>
      <right/>
      <top style="thin">
        <color indexed="64"/>
      </top>
      <bottom style="double">
        <color indexed="64"/>
      </bottom>
      <diagonal/>
    </border>
  </borders>
  <cellStyleXfs count="5">
    <xf numFmtId="0" fontId="0" fillId="0" borderId="0"/>
    <xf numFmtId="0" fontId="1" fillId="0" borderId="0"/>
    <xf numFmtId="43" fontId="25" fillId="0" borderId="0" applyFont="0" applyFill="0" applyBorder="0" applyAlignment="0" applyProtection="0"/>
    <xf numFmtId="44" fontId="25" fillId="0" borderId="0" applyFont="0" applyFill="0" applyBorder="0" applyAlignment="0" applyProtection="0"/>
    <xf numFmtId="0" fontId="44" fillId="0" borderId="0" applyNumberFormat="0" applyFill="0" applyBorder="0" applyAlignment="0" applyProtection="0"/>
  </cellStyleXfs>
  <cellXfs count="685">
    <xf numFmtId="0" fontId="0" fillId="0" borderId="0" xfId="0"/>
    <xf numFmtId="0" fontId="1" fillId="0" borderId="0" xfId="1" applyAlignment="1">
      <alignment horizontal="left"/>
    </xf>
    <xf numFmtId="0" fontId="1" fillId="0" borderId="0" xfId="1"/>
    <xf numFmtId="0" fontId="2" fillId="0" borderId="0" xfId="1" applyFont="1" applyAlignment="1">
      <alignment horizontal="center"/>
    </xf>
    <xf numFmtId="0" fontId="4" fillId="0" borderId="1" xfId="1" applyFont="1" applyBorder="1" applyAlignment="1">
      <alignment horizontal="center"/>
    </xf>
    <xf numFmtId="0" fontId="5" fillId="0" borderId="0" xfId="1" applyFont="1" applyAlignment="1">
      <alignment horizontal="center"/>
    </xf>
    <xf numFmtId="0" fontId="1" fillId="0" borderId="0" xfId="1" applyAlignment="1">
      <alignment horizontal="center"/>
    </xf>
    <xf numFmtId="0" fontId="1" fillId="0" borderId="2" xfId="1" applyBorder="1"/>
    <xf numFmtId="0" fontId="7" fillId="0" borderId="2" xfId="1" applyFont="1" applyBorder="1" applyAlignment="1">
      <alignment horizontal="center"/>
    </xf>
    <xf numFmtId="0" fontId="4" fillId="0" borderId="6" xfId="1" applyFont="1" applyBorder="1" applyAlignment="1">
      <alignment horizontal="center"/>
    </xf>
    <xf numFmtId="0" fontId="7" fillId="0" borderId="6" xfId="1" applyFont="1" applyBorder="1" applyAlignment="1">
      <alignment horizontal="center"/>
    </xf>
    <xf numFmtId="0" fontId="7" fillId="0" borderId="7" xfId="1" applyFont="1" applyBorder="1" applyAlignment="1">
      <alignment horizontal="center" vertical="top"/>
    </xf>
    <xf numFmtId="0" fontId="7" fillId="0" borderId="7" xfId="1" quotePrefix="1" applyFont="1" applyBorder="1" applyAlignment="1">
      <alignment horizontal="center" vertical="top"/>
    </xf>
    <xf numFmtId="0" fontId="7" fillId="0" borderId="7" xfId="1" applyFont="1" applyBorder="1"/>
    <xf numFmtId="0" fontId="7" fillId="0" borderId="7" xfId="1" applyFont="1" applyBorder="1" applyAlignment="1">
      <alignment horizontal="center"/>
    </xf>
    <xf numFmtId="0" fontId="1" fillId="2" borderId="8" xfId="1" applyFill="1" applyBorder="1"/>
    <xf numFmtId="0" fontId="7" fillId="2" borderId="8" xfId="1" applyFont="1" applyFill="1" applyBorder="1"/>
    <xf numFmtId="0" fontId="6" fillId="0" borderId="8" xfId="1" applyFont="1" applyBorder="1" applyAlignment="1">
      <alignment horizontal="center"/>
    </xf>
    <xf numFmtId="0" fontId="5" fillId="2" borderId="8" xfId="1" applyFont="1" applyFill="1" applyBorder="1"/>
    <xf numFmtId="0" fontId="7" fillId="0" borderId="8" xfId="1" applyFont="1" applyBorder="1"/>
    <xf numFmtId="0" fontId="5" fillId="0" borderId="8" xfId="1" applyFont="1" applyBorder="1" applyAlignment="1">
      <alignment horizontal="center"/>
    </xf>
    <xf numFmtId="0" fontId="7" fillId="0" borderId="8" xfId="1" applyFont="1" applyBorder="1" applyAlignment="1">
      <alignment horizontal="left"/>
    </xf>
    <xf numFmtId="0" fontId="5" fillId="2" borderId="8" xfId="1" applyFont="1" applyFill="1" applyBorder="1" applyAlignment="1">
      <alignment horizontal="center"/>
    </xf>
    <xf numFmtId="0" fontId="7" fillId="0" borderId="2" xfId="1" applyFont="1" applyBorder="1"/>
    <xf numFmtId="0" fontId="5" fillId="0" borderId="2" xfId="1" applyFont="1" applyBorder="1" applyAlignment="1">
      <alignment horizontal="center"/>
    </xf>
    <xf numFmtId="0" fontId="5" fillId="2" borderId="2" xfId="1" applyFont="1" applyFill="1" applyBorder="1" applyAlignment="1">
      <alignment horizontal="center"/>
    </xf>
    <xf numFmtId="0" fontId="7" fillId="0" borderId="2" xfId="1" applyFont="1" applyBorder="1" applyAlignment="1">
      <alignment horizontal="left"/>
    </xf>
    <xf numFmtId="0" fontId="7" fillId="0" borderId="9" xfId="1" applyFont="1" applyBorder="1"/>
    <xf numFmtId="0" fontId="4" fillId="0" borderId="10" xfId="1" applyFont="1" applyBorder="1" applyAlignment="1">
      <alignment horizontal="center"/>
    </xf>
    <xf numFmtId="0" fontId="4" fillId="0" borderId="10" xfId="1" applyFont="1" applyBorder="1" applyAlignment="1">
      <alignment horizontal="left"/>
    </xf>
    <xf numFmtId="0" fontId="7" fillId="0" borderId="11" xfId="1" applyFont="1" applyBorder="1"/>
    <xf numFmtId="0" fontId="5" fillId="2" borderId="7" xfId="1" applyFont="1" applyFill="1" applyBorder="1" applyAlignment="1">
      <alignment horizontal="center"/>
    </xf>
    <xf numFmtId="0" fontId="6" fillId="0" borderId="7" xfId="1" applyFont="1" applyBorder="1" applyAlignment="1">
      <alignment horizontal="center"/>
    </xf>
    <xf numFmtId="0" fontId="7" fillId="0" borderId="0" xfId="1" applyFont="1" applyAlignment="1">
      <alignment horizontal="left"/>
    </xf>
    <xf numFmtId="0" fontId="9" fillId="0" borderId="0" xfId="1" applyFont="1"/>
    <xf numFmtId="0" fontId="10" fillId="0" borderId="0" xfId="1" applyFont="1"/>
    <xf numFmtId="0" fontId="11" fillId="0" borderId="0" xfId="1" applyFont="1" applyAlignment="1">
      <alignment horizontal="center"/>
    </xf>
    <xf numFmtId="0" fontId="12" fillId="0" borderId="0" xfId="1" applyFont="1" applyAlignment="1">
      <alignment horizontal="center"/>
    </xf>
    <xf numFmtId="0" fontId="1" fillId="0" borderId="0" xfId="1" applyAlignment="1">
      <alignment horizontal="right"/>
    </xf>
    <xf numFmtId="0" fontId="7" fillId="0" borderId="2" xfId="1" applyFont="1" applyBorder="1" applyAlignment="1">
      <alignment horizontal="center" vertical="center"/>
    </xf>
    <xf numFmtId="0" fontId="7" fillId="0" borderId="12" xfId="1" applyFont="1" applyBorder="1" applyAlignment="1">
      <alignment horizontal="center" vertical="center"/>
    </xf>
    <xf numFmtId="0" fontId="7" fillId="0" borderId="6" xfId="1" applyFont="1" applyBorder="1" applyAlignment="1">
      <alignment horizontal="center" vertical="center"/>
    </xf>
    <xf numFmtId="0" fontId="7" fillId="0" borderId="0" xfId="1" applyFont="1"/>
    <xf numFmtId="0" fontId="3" fillId="0" borderId="8" xfId="1" applyFont="1" applyBorder="1"/>
    <xf numFmtId="0" fontId="3" fillId="0" borderId="8" xfId="1" applyFont="1" applyBorder="1" applyAlignment="1">
      <alignment horizontal="left" readingOrder="1"/>
    </xf>
    <xf numFmtId="0" fontId="4" fillId="0" borderId="9" xfId="1" applyFont="1" applyBorder="1"/>
    <xf numFmtId="0" fontId="4" fillId="0" borderId="10" xfId="1" applyFont="1" applyBorder="1"/>
    <xf numFmtId="0" fontId="4" fillId="0" borderId="11" xfId="1" applyFont="1" applyBorder="1"/>
    <xf numFmtId="0" fontId="3" fillId="0" borderId="0" xfId="1" applyFont="1"/>
    <xf numFmtId="1" fontId="9" fillId="0" borderId="0" xfId="1" applyNumberFormat="1" applyFont="1"/>
    <xf numFmtId="1" fontId="10" fillId="0" borderId="0" xfId="1" applyNumberFormat="1" applyFont="1"/>
    <xf numFmtId="0" fontId="11" fillId="0" borderId="0" xfId="1" applyFont="1"/>
    <xf numFmtId="0" fontId="9" fillId="0" borderId="1" xfId="1" applyFont="1" applyBorder="1"/>
    <xf numFmtId="0" fontId="7" fillId="2" borderId="8" xfId="1" applyFont="1" applyFill="1" applyBorder="1" applyAlignment="1">
      <alignment horizontal="center"/>
    </xf>
    <xf numFmtId="0" fontId="7" fillId="0" borderId="8" xfId="1" applyFont="1" applyBorder="1" applyAlignment="1">
      <alignment horizontal="center"/>
    </xf>
    <xf numFmtId="0" fontId="1" fillId="0" borderId="8" xfId="1" applyBorder="1"/>
    <xf numFmtId="0" fontId="8" fillId="0" borderId="8" xfId="1" applyFont="1" applyBorder="1"/>
    <xf numFmtId="0" fontId="13" fillId="0" borderId="8" xfId="1" applyFont="1" applyBorder="1" applyAlignment="1">
      <alignment horizontal="center"/>
    </xf>
    <xf numFmtId="0" fontId="8" fillId="0" borderId="8" xfId="1" applyFont="1" applyBorder="1" applyAlignment="1">
      <alignment horizontal="left"/>
    </xf>
    <xf numFmtId="0" fontId="4" fillId="0" borderId="8" xfId="1" applyFont="1" applyBorder="1"/>
    <xf numFmtId="0" fontId="13" fillId="3" borderId="8" xfId="1" applyFont="1" applyFill="1" applyBorder="1" applyAlignment="1">
      <alignment horizontal="center"/>
    </xf>
    <xf numFmtId="0" fontId="5" fillId="3" borderId="8" xfId="1" applyFont="1" applyFill="1" applyBorder="1" applyAlignment="1">
      <alignment horizontal="center"/>
    </xf>
    <xf numFmtId="0" fontId="14" fillId="0" borderId="8" xfId="1" applyFont="1" applyBorder="1"/>
    <xf numFmtId="0" fontId="5" fillId="3" borderId="2" xfId="1" applyFont="1" applyFill="1" applyBorder="1" applyAlignment="1">
      <alignment horizontal="center"/>
    </xf>
    <xf numFmtId="0" fontId="8" fillId="0" borderId="2" xfId="1" applyFont="1" applyBorder="1" applyAlignment="1">
      <alignment horizontal="left"/>
    </xf>
    <xf numFmtId="0" fontId="8" fillId="0" borderId="9" xfId="1" applyFont="1" applyBorder="1"/>
    <xf numFmtId="0" fontId="8" fillId="0" borderId="10" xfId="1" applyFont="1" applyBorder="1" applyAlignment="1">
      <alignment horizontal="left"/>
    </xf>
    <xf numFmtId="0" fontId="8" fillId="0" borderId="11" xfId="1" applyFont="1" applyBorder="1"/>
    <xf numFmtId="0" fontId="8" fillId="0" borderId="5" xfId="1" applyFont="1" applyBorder="1"/>
    <xf numFmtId="0" fontId="5" fillId="0" borderId="0" xfId="1" applyFont="1"/>
    <xf numFmtId="1" fontId="11" fillId="0" borderId="0" xfId="1" applyNumberFormat="1" applyFont="1"/>
    <xf numFmtId="1" fontId="9" fillId="0" borderId="1" xfId="1" applyNumberFormat="1" applyFont="1" applyBorder="1"/>
    <xf numFmtId="1" fontId="5" fillId="0" borderId="0" xfId="1" applyNumberFormat="1" applyFont="1"/>
    <xf numFmtId="0" fontId="4" fillId="0" borderId="0" xfId="1" applyFont="1"/>
    <xf numFmtId="0" fontId="13" fillId="0" borderId="11" xfId="1" applyFont="1" applyBorder="1"/>
    <xf numFmtId="0" fontId="13" fillId="0" borderId="10" xfId="1" applyFont="1" applyBorder="1"/>
    <xf numFmtId="0" fontId="13" fillId="0" borderId="9" xfId="1" applyFont="1" applyBorder="1"/>
    <xf numFmtId="0" fontId="5" fillId="0" borderId="2" xfId="1" applyFont="1" applyBorder="1"/>
    <xf numFmtId="0" fontId="5" fillId="0" borderId="8" xfId="1" applyFont="1" applyBorder="1"/>
    <xf numFmtId="0" fontId="7" fillId="0" borderId="5" xfId="1" applyFont="1" applyBorder="1" applyAlignment="1">
      <alignment horizontal="left"/>
    </xf>
    <xf numFmtId="0" fontId="7" fillId="0" borderId="4" xfId="1" applyFont="1" applyBorder="1" applyAlignment="1">
      <alignment horizontal="left"/>
    </xf>
    <xf numFmtId="0" fontId="7" fillId="0" borderId="3" xfId="1" applyFont="1" applyBorder="1" applyAlignment="1">
      <alignment horizontal="left"/>
    </xf>
    <xf numFmtId="0" fontId="15" fillId="0" borderId="17" xfId="1" applyFont="1" applyBorder="1" applyAlignment="1">
      <alignment horizontal="center" vertical="top"/>
    </xf>
    <xf numFmtId="0" fontId="15" fillId="0" borderId="6" xfId="1" applyFont="1" applyBorder="1" applyAlignment="1">
      <alignment horizontal="center" vertical="top"/>
    </xf>
    <xf numFmtId="0" fontId="3" fillId="0" borderId="6" xfId="1" quotePrefix="1" applyFont="1" applyBorder="1" applyAlignment="1">
      <alignment horizontal="center" vertical="top"/>
    </xf>
    <xf numFmtId="0" fontId="3" fillId="0" borderId="17" xfId="1" applyFont="1" applyBorder="1" applyAlignment="1">
      <alignment horizontal="center" vertical="top"/>
    </xf>
    <xf numFmtId="0" fontId="15" fillId="0" borderId="12" xfId="1" applyFont="1" applyBorder="1" applyAlignment="1">
      <alignment horizontal="center"/>
    </xf>
    <xf numFmtId="0" fontId="15" fillId="0" borderId="2" xfId="1" applyFont="1" applyBorder="1" applyAlignment="1">
      <alignment horizontal="center"/>
    </xf>
    <xf numFmtId="0" fontId="3" fillId="0" borderId="6" xfId="1" applyFont="1" applyBorder="1" applyAlignment="1">
      <alignment horizontal="center" vertical="center"/>
    </xf>
    <xf numFmtId="0" fontId="3" fillId="0" borderId="12" xfId="1" applyFont="1" applyBorder="1" applyAlignment="1">
      <alignment horizontal="center"/>
    </xf>
    <xf numFmtId="0" fontId="3" fillId="0" borderId="15" xfId="1" applyFont="1" applyBorder="1" applyAlignment="1">
      <alignment horizontal="center"/>
    </xf>
    <xf numFmtId="0" fontId="3" fillId="0" borderId="6" xfId="1" applyFont="1" applyBorder="1" applyAlignment="1">
      <alignment horizontal="center"/>
    </xf>
    <xf numFmtId="0" fontId="16" fillId="0" borderId="0" xfId="1" applyFont="1"/>
    <xf numFmtId="1" fontId="1" fillId="0" borderId="0" xfId="1" applyNumberFormat="1"/>
    <xf numFmtId="0" fontId="6" fillId="0" borderId="8" xfId="1" applyFont="1" applyBorder="1"/>
    <xf numFmtId="0" fontId="6" fillId="0" borderId="2" xfId="1" applyFont="1" applyBorder="1"/>
    <xf numFmtId="0" fontId="10" fillId="0" borderId="0" xfId="1" applyFont="1" applyAlignment="1">
      <alignment horizontal="center"/>
    </xf>
    <xf numFmtId="0" fontId="1" fillId="0" borderId="0" xfId="1" applyAlignment="1">
      <alignment horizontal="left" vertical="center"/>
    </xf>
    <xf numFmtId="0" fontId="1" fillId="0" borderId="17" xfId="1" applyBorder="1"/>
    <xf numFmtId="49" fontId="7" fillId="0" borderId="2" xfId="1" applyNumberFormat="1" applyFont="1" applyBorder="1" applyAlignment="1">
      <alignment horizontal="center" vertical="top" wrapText="1"/>
    </xf>
    <xf numFmtId="49" fontId="7" fillId="0" borderId="2" xfId="1" applyNumberFormat="1" applyFont="1" applyBorder="1" applyAlignment="1">
      <alignment vertical="top" wrapText="1"/>
    </xf>
    <xf numFmtId="49" fontId="7" fillId="0" borderId="6" xfId="1" applyNumberFormat="1" applyFont="1" applyBorder="1" applyAlignment="1">
      <alignment horizontal="center" vertical="center"/>
    </xf>
    <xf numFmtId="0" fontId="7" fillId="0" borderId="17" xfId="1" applyFont="1" applyBorder="1"/>
    <xf numFmtId="49" fontId="7" fillId="0" borderId="8" xfId="1" applyNumberFormat="1" applyFont="1" applyBorder="1" applyAlignment="1">
      <alignment horizontal="left"/>
    </xf>
    <xf numFmtId="3" fontId="5" fillId="2" borderId="8" xfId="1" applyNumberFormat="1" applyFont="1" applyFill="1" applyBorder="1" applyAlignment="1">
      <alignment horizontal="center"/>
    </xf>
    <xf numFmtId="3" fontId="5" fillId="2" borderId="2" xfId="1" applyNumberFormat="1" applyFont="1" applyFill="1" applyBorder="1" applyAlignment="1">
      <alignment horizontal="center"/>
    </xf>
    <xf numFmtId="0" fontId="4" fillId="0" borderId="17" xfId="1" applyFont="1" applyBorder="1"/>
    <xf numFmtId="3" fontId="5" fillId="2" borderId="6" xfId="1" applyNumberFormat="1" applyFont="1" applyFill="1" applyBorder="1" applyAlignment="1">
      <alignment horizontal="center"/>
    </xf>
    <xf numFmtId="3" fontId="5" fillId="2" borderId="7" xfId="1" applyNumberFormat="1" applyFont="1" applyFill="1" applyBorder="1" applyAlignment="1">
      <alignment horizontal="center"/>
    </xf>
    <xf numFmtId="3" fontId="5" fillId="0" borderId="8" xfId="1" applyNumberFormat="1" applyFont="1" applyBorder="1" applyAlignment="1">
      <alignment horizontal="center"/>
    </xf>
    <xf numFmtId="0" fontId="8" fillId="0" borderId="10" xfId="1" applyFont="1" applyBorder="1"/>
    <xf numFmtId="0" fontId="8" fillId="0" borderId="17" xfId="1" applyFont="1" applyBorder="1"/>
    <xf numFmtId="0" fontId="7" fillId="0" borderId="0" xfId="1" applyFont="1" applyAlignment="1">
      <alignment horizontal="right"/>
    </xf>
    <xf numFmtId="0" fontId="6" fillId="0" borderId="8" xfId="1" applyFont="1" applyBorder="1" applyAlignment="1">
      <alignment horizontal="center"/>
    </xf>
    <xf numFmtId="0" fontId="5" fillId="4" borderId="8" xfId="1" applyFont="1" applyFill="1" applyBorder="1" applyAlignment="1">
      <alignment horizontal="center"/>
    </xf>
    <xf numFmtId="0" fontId="5" fillId="4" borderId="2" xfId="1" applyFont="1" applyFill="1" applyBorder="1" applyAlignment="1">
      <alignment horizontal="center"/>
    </xf>
    <xf numFmtId="0" fontId="13" fillId="0" borderId="10" xfId="1" applyFont="1" applyBorder="1" applyAlignment="1">
      <alignment horizontal="center"/>
    </xf>
    <xf numFmtId="0" fontId="5" fillId="0" borderId="9" xfId="1" applyFont="1" applyBorder="1"/>
    <xf numFmtId="0" fontId="5" fillId="0" borderId="11" xfId="1" applyFont="1" applyBorder="1"/>
    <xf numFmtId="0" fontId="1" fillId="0" borderId="9" xfId="1" applyFont="1" applyBorder="1"/>
    <xf numFmtId="0" fontId="1" fillId="0" borderId="11" xfId="1" applyFont="1" applyBorder="1"/>
    <xf numFmtId="0" fontId="6" fillId="4" borderId="8" xfId="1" applyFont="1" applyFill="1" applyBorder="1" applyAlignment="1">
      <alignment horizontal="center"/>
    </xf>
    <xf numFmtId="0" fontId="6" fillId="0" borderId="2" xfId="1" applyFont="1" applyBorder="1" applyAlignment="1">
      <alignment horizontal="center"/>
    </xf>
    <xf numFmtId="3" fontId="5" fillId="0" borderId="2" xfId="1" applyNumberFormat="1" applyFont="1" applyBorder="1" applyAlignment="1">
      <alignment horizontal="center"/>
    </xf>
    <xf numFmtId="3" fontId="4" fillId="0" borderId="10" xfId="1" applyNumberFormat="1" applyFont="1" applyBorder="1" applyAlignment="1">
      <alignment horizontal="center"/>
    </xf>
    <xf numFmtId="0" fontId="4" fillId="0" borderId="0" xfId="1" applyFont="1" applyAlignment="1">
      <alignment horizontal="left"/>
    </xf>
    <xf numFmtId="0" fontId="4" fillId="0" borderId="0" xfId="1" applyFont="1" applyAlignment="1"/>
    <xf numFmtId="14" fontId="1" fillId="0" borderId="0" xfId="1" applyNumberFormat="1"/>
    <xf numFmtId="14" fontId="1" fillId="0" borderId="0" xfId="1" applyNumberFormat="1" applyAlignment="1">
      <alignment horizontal="right"/>
    </xf>
    <xf numFmtId="0" fontId="9" fillId="0" borderId="0" xfId="1" applyFont="1" applyAlignment="1">
      <alignment horizontal="right"/>
    </xf>
    <xf numFmtId="14" fontId="9" fillId="0" borderId="0" xfId="1" applyNumberFormat="1" applyFont="1" applyAlignment="1">
      <alignment horizontal="right"/>
    </xf>
    <xf numFmtId="0" fontId="9" fillId="0" borderId="0" xfId="1" applyFont="1" applyFill="1"/>
    <xf numFmtId="0" fontId="7" fillId="0" borderId="13" xfId="1" applyFont="1" applyFill="1" applyBorder="1" applyAlignment="1">
      <alignment horizontal="center" vertical="center"/>
    </xf>
    <xf numFmtId="0" fontId="7" fillId="0" borderId="7" xfId="1" quotePrefix="1" applyFont="1" applyFill="1" applyBorder="1" applyAlignment="1">
      <alignment horizontal="center" vertical="center"/>
    </xf>
    <xf numFmtId="0" fontId="7" fillId="0" borderId="8" xfId="1" applyFont="1" applyFill="1" applyBorder="1"/>
    <xf numFmtId="0" fontId="5" fillId="0" borderId="8" xfId="1" applyFont="1" applyFill="1" applyBorder="1" applyAlignment="1">
      <alignment horizontal="center"/>
    </xf>
    <xf numFmtId="0" fontId="5" fillId="0" borderId="2" xfId="1" applyFont="1" applyFill="1" applyBorder="1" applyAlignment="1">
      <alignment horizontal="center"/>
    </xf>
    <xf numFmtId="0" fontId="4" fillId="0" borderId="10" xfId="1" applyFont="1" applyFill="1" applyBorder="1" applyAlignment="1">
      <alignment horizontal="center"/>
    </xf>
    <xf numFmtId="0" fontId="1" fillId="0" borderId="8" xfId="1" applyFill="1" applyBorder="1"/>
    <xf numFmtId="0" fontId="13" fillId="0" borderId="8" xfId="1" applyFont="1" applyFill="1" applyBorder="1" applyAlignment="1">
      <alignment horizontal="center"/>
    </xf>
    <xf numFmtId="0" fontId="4" fillId="0" borderId="8" xfId="1" applyFont="1" applyFill="1" applyBorder="1" applyAlignment="1">
      <alignment horizontal="center"/>
    </xf>
    <xf numFmtId="0" fontId="5" fillId="0" borderId="3" xfId="1" applyFont="1" applyFill="1" applyBorder="1"/>
    <xf numFmtId="0" fontId="5" fillId="0" borderId="4" xfId="1" applyFont="1" applyFill="1" applyBorder="1"/>
    <xf numFmtId="0" fontId="5" fillId="0" borderId="8" xfId="1" applyFont="1" applyFill="1" applyBorder="1"/>
    <xf numFmtId="0" fontId="3" fillId="5" borderId="17" xfId="1" applyFont="1" applyFill="1" applyBorder="1" applyAlignment="1">
      <alignment horizontal="center" vertical="top"/>
    </xf>
    <xf numFmtId="0" fontId="3" fillId="5" borderId="6" xfId="1" quotePrefix="1" applyFont="1" applyFill="1" applyBorder="1" applyAlignment="1">
      <alignment horizontal="center" vertical="top"/>
    </xf>
    <xf numFmtId="0" fontId="5" fillId="5" borderId="8" xfId="1" applyFont="1" applyFill="1" applyBorder="1" applyAlignment="1">
      <alignment horizontal="center"/>
    </xf>
    <xf numFmtId="0" fontId="5" fillId="5" borderId="2" xfId="1" applyFont="1" applyFill="1" applyBorder="1" applyAlignment="1">
      <alignment horizontal="center"/>
    </xf>
    <xf numFmtId="0" fontId="13" fillId="5" borderId="10" xfId="1" applyFont="1" applyFill="1" applyBorder="1" applyAlignment="1">
      <alignment horizontal="center"/>
    </xf>
    <xf numFmtId="0" fontId="9" fillId="5" borderId="1" xfId="1" applyFont="1" applyFill="1" applyBorder="1"/>
    <xf numFmtId="0" fontId="7" fillId="5" borderId="7" xfId="1" applyFont="1" applyFill="1" applyBorder="1" applyAlignment="1">
      <alignment horizontal="center" vertical="top"/>
    </xf>
    <xf numFmtId="0" fontId="7" fillId="5" borderId="7" xfId="1" quotePrefix="1" applyFont="1" applyFill="1" applyBorder="1" applyAlignment="1">
      <alignment horizontal="center" vertical="top"/>
    </xf>
    <xf numFmtId="0" fontId="7" fillId="6" borderId="8" xfId="1" applyFont="1" applyFill="1" applyBorder="1" applyAlignment="1">
      <alignment horizontal="center"/>
    </xf>
    <xf numFmtId="0" fontId="13" fillId="5" borderId="8" xfId="1" applyFont="1" applyFill="1" applyBorder="1" applyAlignment="1">
      <alignment horizontal="center"/>
    </xf>
    <xf numFmtId="0" fontId="5" fillId="6" borderId="4" xfId="1" applyFont="1" applyFill="1" applyBorder="1"/>
    <xf numFmtId="0" fontId="5" fillId="6" borderId="2" xfId="1" applyFont="1" applyFill="1" applyBorder="1" applyAlignment="1">
      <alignment horizontal="center"/>
    </xf>
    <xf numFmtId="0" fontId="4" fillId="5" borderId="10" xfId="1" applyFont="1" applyFill="1" applyBorder="1" applyAlignment="1">
      <alignment horizontal="center"/>
    </xf>
    <xf numFmtId="0" fontId="5" fillId="6" borderId="8" xfId="1" applyFont="1" applyFill="1" applyBorder="1" applyAlignment="1">
      <alignment horizontal="center"/>
    </xf>
    <xf numFmtId="0" fontId="5" fillId="6" borderId="8" xfId="1" applyFont="1" applyFill="1" applyBorder="1" applyAlignment="1">
      <alignment horizontal="center"/>
    </xf>
    <xf numFmtId="0" fontId="5" fillId="6" borderId="3" xfId="1" applyFont="1" applyFill="1" applyBorder="1"/>
    <xf numFmtId="0" fontId="7" fillId="5" borderId="13" xfId="1" applyFont="1" applyFill="1" applyBorder="1" applyAlignment="1">
      <alignment horizontal="center" vertical="center"/>
    </xf>
    <xf numFmtId="0" fontId="7" fillId="6" borderId="8" xfId="1" applyFont="1" applyFill="1" applyBorder="1"/>
    <xf numFmtId="0" fontId="7" fillId="5" borderId="7" xfId="1" quotePrefix="1" applyFont="1" applyFill="1" applyBorder="1" applyAlignment="1">
      <alignment horizontal="center" vertical="center"/>
    </xf>
    <xf numFmtId="0" fontId="6" fillId="5" borderId="8" xfId="1" applyFont="1" applyFill="1" applyBorder="1" applyAlignment="1">
      <alignment horizontal="center"/>
    </xf>
    <xf numFmtId="0" fontId="6" fillId="5" borderId="2" xfId="1" applyFont="1" applyFill="1" applyBorder="1" applyAlignment="1">
      <alignment horizontal="center"/>
    </xf>
    <xf numFmtId="1" fontId="7" fillId="6" borderId="8" xfId="1" applyNumberFormat="1" applyFont="1" applyFill="1" applyBorder="1"/>
    <xf numFmtId="1" fontId="5" fillId="5" borderId="8" xfId="1" applyNumberFormat="1" applyFont="1" applyFill="1" applyBorder="1" applyAlignment="1">
      <alignment horizontal="center"/>
    </xf>
    <xf numFmtId="1" fontId="5" fillId="6" borderId="8" xfId="1" applyNumberFormat="1" applyFont="1" applyFill="1" applyBorder="1" applyAlignment="1">
      <alignment horizontal="center"/>
    </xf>
    <xf numFmtId="1" fontId="5" fillId="5" borderId="2" xfId="1" applyNumberFormat="1" applyFont="1" applyFill="1" applyBorder="1" applyAlignment="1">
      <alignment horizontal="center"/>
    </xf>
    <xf numFmtId="1" fontId="4" fillId="5" borderId="10" xfId="1" applyNumberFormat="1" applyFont="1" applyFill="1" applyBorder="1" applyAlignment="1">
      <alignment horizontal="center"/>
    </xf>
    <xf numFmtId="1" fontId="5" fillId="6" borderId="2" xfId="1" applyNumberFormat="1" applyFont="1" applyFill="1" applyBorder="1" applyAlignment="1">
      <alignment horizontal="center"/>
    </xf>
    <xf numFmtId="1" fontId="13" fillId="5" borderId="10" xfId="1" applyNumberFormat="1" applyFont="1" applyFill="1" applyBorder="1" applyAlignment="1">
      <alignment horizontal="center"/>
    </xf>
    <xf numFmtId="0" fontId="10" fillId="5" borderId="0" xfId="1" applyFont="1" applyFill="1"/>
    <xf numFmtId="0" fontId="7" fillId="5" borderId="2" xfId="1" applyFont="1" applyFill="1" applyBorder="1" applyAlignment="1">
      <alignment horizontal="center" vertical="center"/>
    </xf>
    <xf numFmtId="0" fontId="7" fillId="5" borderId="12" xfId="1" applyFont="1" applyFill="1" applyBorder="1" applyAlignment="1">
      <alignment horizontal="center" vertical="center"/>
    </xf>
    <xf numFmtId="0" fontId="7" fillId="5" borderId="6" xfId="1" applyFont="1" applyFill="1" applyBorder="1" applyAlignment="1">
      <alignment horizontal="center" vertical="center"/>
    </xf>
    <xf numFmtId="0" fontId="7" fillId="6" borderId="7" xfId="1" applyFont="1" applyFill="1" applyBorder="1"/>
    <xf numFmtId="0" fontId="1" fillId="5" borderId="0" xfId="1" applyFill="1"/>
    <xf numFmtId="0" fontId="5" fillId="6" borderId="7" xfId="1" applyFont="1" applyFill="1" applyBorder="1" applyAlignment="1">
      <alignment horizontal="center"/>
    </xf>
    <xf numFmtId="0" fontId="7" fillId="5" borderId="2" xfId="1" applyFont="1" applyFill="1" applyBorder="1" applyAlignment="1">
      <alignment horizontal="center"/>
    </xf>
    <xf numFmtId="0" fontId="7" fillId="5" borderId="6" xfId="1" applyFont="1" applyFill="1" applyBorder="1" applyAlignment="1">
      <alignment horizontal="center"/>
    </xf>
    <xf numFmtId="49" fontId="7" fillId="5" borderId="7" xfId="1" applyNumberFormat="1" applyFont="1" applyFill="1" applyBorder="1" applyAlignment="1">
      <alignment horizontal="center" vertical="center"/>
    </xf>
    <xf numFmtId="49" fontId="7" fillId="5" borderId="7" xfId="1" quotePrefix="1" applyNumberFormat="1" applyFont="1" applyFill="1" applyBorder="1" applyAlignment="1">
      <alignment horizontal="center" vertical="center"/>
    </xf>
    <xf numFmtId="3" fontId="5" fillId="5" borderId="8" xfId="1" applyNumberFormat="1" applyFont="1" applyFill="1" applyBorder="1" applyAlignment="1">
      <alignment horizontal="center"/>
    </xf>
    <xf numFmtId="3" fontId="5" fillId="6" borderId="8" xfId="1" applyNumberFormat="1" applyFont="1" applyFill="1" applyBorder="1" applyAlignment="1">
      <alignment horizontal="center"/>
    </xf>
    <xf numFmtId="3" fontId="5" fillId="5" borderId="2" xfId="1" applyNumberFormat="1" applyFont="1" applyFill="1" applyBorder="1" applyAlignment="1">
      <alignment horizontal="center"/>
    </xf>
    <xf numFmtId="3" fontId="5" fillId="6" borderId="2" xfId="1" applyNumberFormat="1" applyFont="1" applyFill="1" applyBorder="1" applyAlignment="1">
      <alignment horizontal="center"/>
    </xf>
    <xf numFmtId="3" fontId="4" fillId="5" borderId="10" xfId="1" applyNumberFormat="1" applyFont="1" applyFill="1" applyBorder="1" applyAlignment="1">
      <alignment horizontal="center"/>
    </xf>
    <xf numFmtId="3" fontId="5" fillId="6" borderId="6" xfId="1" applyNumberFormat="1" applyFont="1" applyFill="1" applyBorder="1" applyAlignment="1">
      <alignment horizontal="center"/>
    </xf>
    <xf numFmtId="3" fontId="5" fillId="6" borderId="7" xfId="1" applyNumberFormat="1" applyFont="1" applyFill="1" applyBorder="1" applyAlignment="1">
      <alignment horizontal="center"/>
    </xf>
    <xf numFmtId="0" fontId="7" fillId="0" borderId="3" xfId="1" applyFont="1" applyBorder="1" applyAlignment="1">
      <alignment horizontal="left"/>
    </xf>
    <xf numFmtId="0" fontId="7" fillId="0" borderId="4" xfId="1" applyFont="1" applyBorder="1" applyAlignment="1">
      <alignment horizontal="left"/>
    </xf>
    <xf numFmtId="0" fontId="7" fillId="0" borderId="5" xfId="1" applyFont="1" applyBorder="1" applyAlignment="1">
      <alignment horizontal="left"/>
    </xf>
    <xf numFmtId="0" fontId="5" fillId="6" borderId="8" xfId="1" applyFont="1" applyFill="1" applyBorder="1" applyAlignment="1">
      <alignment horizontal="center"/>
    </xf>
    <xf numFmtId="0" fontId="3" fillId="5" borderId="6" xfId="1" applyFont="1" applyFill="1" applyBorder="1" applyAlignment="1">
      <alignment horizontal="center"/>
    </xf>
    <xf numFmtId="0" fontId="3" fillId="5" borderId="15" xfId="1" applyFont="1" applyFill="1" applyBorder="1" applyAlignment="1">
      <alignment horizontal="center"/>
    </xf>
    <xf numFmtId="0" fontId="3" fillId="5" borderId="12" xfId="1" applyFont="1" applyFill="1" applyBorder="1" applyAlignment="1">
      <alignment horizontal="center"/>
    </xf>
    <xf numFmtId="0" fontId="3" fillId="5" borderId="6" xfId="1" applyFont="1" applyFill="1" applyBorder="1" applyAlignment="1">
      <alignment horizontal="center" vertical="center"/>
    </xf>
    <xf numFmtId="1" fontId="13" fillId="5" borderId="8" xfId="1" applyNumberFormat="1" applyFont="1" applyFill="1" applyBorder="1" applyAlignment="1">
      <alignment horizontal="center"/>
    </xf>
    <xf numFmtId="1" fontId="5" fillId="6" borderId="4" xfId="1" applyNumberFormat="1" applyFont="1" applyFill="1" applyBorder="1"/>
    <xf numFmtId="0" fontId="5" fillId="0" borderId="8" xfId="1" applyFont="1" applyFill="1" applyBorder="1" applyAlignment="1">
      <alignment horizontal="center"/>
    </xf>
    <xf numFmtId="0" fontId="3" fillId="0" borderId="15" xfId="1" applyFont="1" applyFill="1" applyBorder="1" applyAlignment="1">
      <alignment horizontal="center"/>
    </xf>
    <xf numFmtId="0" fontId="3" fillId="0" borderId="12" xfId="1" applyFont="1" applyFill="1" applyBorder="1" applyAlignment="1">
      <alignment horizontal="center"/>
    </xf>
    <xf numFmtId="0" fontId="3" fillId="0" borderId="6" xfId="1" applyFont="1" applyFill="1" applyBorder="1" applyAlignment="1">
      <alignment horizontal="center" vertical="center"/>
    </xf>
    <xf numFmtId="0" fontId="3" fillId="0" borderId="17" xfId="1" applyFont="1" applyFill="1" applyBorder="1" applyAlignment="1">
      <alignment horizontal="center" vertical="top"/>
    </xf>
    <xf numFmtId="0" fontId="3" fillId="0" borderId="6" xfId="1" quotePrefix="1" applyFont="1" applyFill="1" applyBorder="1" applyAlignment="1">
      <alignment horizontal="center" vertical="top"/>
    </xf>
    <xf numFmtId="0" fontId="13" fillId="0" borderId="10" xfId="1" applyFont="1" applyFill="1" applyBorder="1" applyAlignment="1">
      <alignment horizontal="center"/>
    </xf>
    <xf numFmtId="164" fontId="5" fillId="0" borderId="8" xfId="1" applyNumberFormat="1" applyFont="1" applyBorder="1" applyAlignment="1">
      <alignment horizontal="center"/>
    </xf>
    <xf numFmtId="0" fontId="1" fillId="0" borderId="0" xfId="1" applyProtection="1">
      <protection locked="0"/>
    </xf>
    <xf numFmtId="0" fontId="4" fillId="0" borderId="0" xfId="1" applyFont="1" applyProtection="1">
      <protection locked="0"/>
    </xf>
    <xf numFmtId="0" fontId="1" fillId="0" borderId="0" xfId="1" applyBorder="1"/>
    <xf numFmtId="0" fontId="7" fillId="0" borderId="6" xfId="1" applyFont="1" applyBorder="1"/>
    <xf numFmtId="0" fontId="8" fillId="0" borderId="6" xfId="1" applyFont="1" applyBorder="1"/>
    <xf numFmtId="0" fontId="8" fillId="0" borderId="18" xfId="1" applyFont="1" applyBorder="1"/>
    <xf numFmtId="0" fontId="5" fillId="0" borderId="8" xfId="1" applyFont="1" applyFill="1" applyBorder="1" applyAlignment="1">
      <alignment horizontal="center"/>
    </xf>
    <xf numFmtId="0" fontId="22" fillId="0" borderId="0" xfId="1" applyFont="1" applyAlignment="1">
      <alignment horizontal="left"/>
    </xf>
    <xf numFmtId="0" fontId="5" fillId="0" borderId="8" xfId="1" applyFont="1" applyBorder="1" applyAlignment="1" applyProtection="1">
      <alignment horizontal="center"/>
      <protection locked="0"/>
    </xf>
    <xf numFmtId="0" fontId="5" fillId="5" borderId="8" xfId="1" applyFont="1" applyFill="1" applyBorder="1" applyAlignment="1" applyProtection="1">
      <alignment horizontal="center"/>
      <protection locked="0"/>
    </xf>
    <xf numFmtId="0" fontId="13" fillId="3" borderId="8" xfId="1" applyFont="1" applyFill="1" applyBorder="1" applyAlignment="1" applyProtection="1">
      <alignment horizontal="center"/>
      <protection locked="0"/>
    </xf>
    <xf numFmtId="0" fontId="13" fillId="0" borderId="8" xfId="1" applyFont="1" applyBorder="1" applyAlignment="1" applyProtection="1">
      <alignment horizontal="center"/>
    </xf>
    <xf numFmtId="0" fontId="13" fillId="3" borderId="8" xfId="1" applyFont="1" applyFill="1" applyBorder="1" applyAlignment="1" applyProtection="1">
      <alignment horizontal="center"/>
    </xf>
    <xf numFmtId="0" fontId="5" fillId="0" borderId="8" xfId="1" applyFont="1" applyBorder="1" applyAlignment="1" applyProtection="1">
      <alignment horizontal="center"/>
    </xf>
    <xf numFmtId="0" fontId="5" fillId="7" borderId="8" xfId="1" applyFont="1" applyFill="1" applyBorder="1" applyAlignment="1" applyProtection="1">
      <alignment horizontal="center"/>
      <protection locked="0"/>
    </xf>
    <xf numFmtId="0" fontId="5" fillId="0" borderId="8" xfId="1" applyFont="1" applyFill="1" applyBorder="1" applyAlignment="1">
      <alignment horizontal="center"/>
    </xf>
    <xf numFmtId="0" fontId="5" fillId="0" borderId="8" xfId="1" applyFont="1" applyFill="1" applyBorder="1" applyAlignment="1">
      <alignment horizontal="center"/>
    </xf>
    <xf numFmtId="165" fontId="0" fillId="0" borderId="0" xfId="0" applyNumberFormat="1"/>
    <xf numFmtId="0" fontId="0" fillId="0" borderId="0" xfId="0" applyAlignment="1">
      <alignment horizontal="left" indent="1"/>
    </xf>
    <xf numFmtId="8" fontId="0" fillId="0" borderId="0" xfId="0" applyNumberFormat="1"/>
    <xf numFmtId="0" fontId="26" fillId="0" borderId="19" xfId="0" applyFont="1" applyBorder="1"/>
    <xf numFmtId="0" fontId="28" fillId="0" borderId="20" xfId="0" applyFont="1" applyBorder="1"/>
    <xf numFmtId="0" fontId="0" fillId="0" borderId="21" xfId="0" applyBorder="1"/>
    <xf numFmtId="0" fontId="28" fillId="0" borderId="22" xfId="0" applyFont="1" applyBorder="1"/>
    <xf numFmtId="0" fontId="0" fillId="0" borderId="23" xfId="0" applyBorder="1"/>
    <xf numFmtId="0" fontId="0" fillId="0" borderId="14" xfId="0" applyBorder="1"/>
    <xf numFmtId="37" fontId="30" fillId="0" borderId="31" xfId="0" applyNumberFormat="1" applyFont="1" applyBorder="1" applyAlignment="1">
      <alignment horizontal="center"/>
    </xf>
    <xf numFmtId="37" fontId="30" fillId="0" borderId="32" xfId="0" applyNumberFormat="1" applyFont="1" applyBorder="1" applyAlignment="1">
      <alignment horizontal="center"/>
    </xf>
    <xf numFmtId="0" fontId="30" fillId="0" borderId="35" xfId="0" applyFont="1" applyBorder="1" applyAlignment="1">
      <alignment horizontal="center"/>
    </xf>
    <xf numFmtId="0" fontId="30" fillId="0" borderId="36" xfId="0" applyFont="1" applyBorder="1" applyAlignment="1">
      <alignment horizontal="center"/>
    </xf>
    <xf numFmtId="37" fontId="30" fillId="0" borderId="8" xfId="0" applyNumberFormat="1" applyFont="1" applyBorder="1"/>
    <xf numFmtId="37" fontId="30" fillId="0" borderId="37" xfId="0" applyNumberFormat="1" applyFont="1" applyBorder="1"/>
    <xf numFmtId="37" fontId="30" fillId="0" borderId="2" xfId="0" applyNumberFormat="1" applyFont="1" applyBorder="1"/>
    <xf numFmtId="37" fontId="30" fillId="0" borderId="41" xfId="0" applyNumberFormat="1" applyFont="1" applyBorder="1"/>
    <xf numFmtId="37" fontId="29" fillId="0" borderId="44" xfId="0" applyNumberFormat="1" applyFont="1" applyBorder="1"/>
    <xf numFmtId="38" fontId="31" fillId="0" borderId="8" xfId="2" applyNumberFormat="1" applyFont="1" applyFill="1" applyBorder="1" applyAlignment="1">
      <alignment horizontal="right"/>
    </xf>
    <xf numFmtId="38" fontId="0" fillId="0" borderId="48" xfId="0" applyNumberFormat="1" applyBorder="1" applyAlignment="1">
      <alignment horizontal="right"/>
    </xf>
    <xf numFmtId="38" fontId="0" fillId="0" borderId="49" xfId="0" applyNumberFormat="1" applyBorder="1" applyAlignment="1">
      <alignment horizontal="right"/>
    </xf>
    <xf numFmtId="38" fontId="31" fillId="0" borderId="50" xfId="2" applyNumberFormat="1" applyFont="1" applyFill="1" applyBorder="1" applyAlignment="1">
      <alignment horizontal="right"/>
    </xf>
    <xf numFmtId="38" fontId="0" fillId="0" borderId="51" xfId="0" applyNumberFormat="1" applyBorder="1" applyAlignment="1">
      <alignment horizontal="right"/>
    </xf>
    <xf numFmtId="38" fontId="29" fillId="0" borderId="44" xfId="0" applyNumberFormat="1" applyFont="1" applyBorder="1" applyAlignment="1">
      <alignment horizontal="right"/>
    </xf>
    <xf numFmtId="38" fontId="0" fillId="8" borderId="12" xfId="2" applyNumberFormat="1" applyFont="1" applyFill="1" applyBorder="1"/>
    <xf numFmtId="38" fontId="0" fillId="8" borderId="14" xfId="0" applyNumberFormat="1" applyFill="1" applyBorder="1"/>
    <xf numFmtId="38" fontId="0" fillId="8" borderId="25" xfId="0" applyNumberFormat="1" applyFill="1" applyBorder="1"/>
    <xf numFmtId="38" fontId="0" fillId="8" borderId="54" xfId="2" applyNumberFormat="1" applyFont="1" applyFill="1" applyBorder="1"/>
    <xf numFmtId="38" fontId="0" fillId="8" borderId="55" xfId="0" applyNumberFormat="1" applyFill="1" applyBorder="1"/>
    <xf numFmtId="38" fontId="0" fillId="8" borderId="56" xfId="0" applyNumberFormat="1" applyFill="1" applyBorder="1"/>
    <xf numFmtId="38" fontId="31" fillId="0" borderId="7" xfId="2" applyNumberFormat="1" applyFont="1" applyFill="1" applyBorder="1" applyAlignment="1">
      <alignment horizontal="right"/>
    </xf>
    <xf numFmtId="2" fontId="31" fillId="0" borderId="8" xfId="2" applyNumberFormat="1" applyFont="1" applyFill="1" applyBorder="1" applyAlignment="1">
      <alignment horizontal="right"/>
    </xf>
    <xf numFmtId="2" fontId="0" fillId="0" borderId="49" xfId="0" applyNumberFormat="1" applyBorder="1" applyAlignment="1">
      <alignment horizontal="right"/>
    </xf>
    <xf numFmtId="40" fontId="31" fillId="0" borderId="8" xfId="2" applyNumberFormat="1" applyFont="1" applyFill="1" applyBorder="1" applyAlignment="1">
      <alignment horizontal="right"/>
    </xf>
    <xf numFmtId="40" fontId="0" fillId="0" borderId="48" xfId="0" applyNumberFormat="1" applyBorder="1" applyAlignment="1">
      <alignment horizontal="right"/>
    </xf>
    <xf numFmtId="38" fontId="0" fillId="0" borderId="7" xfId="0" applyNumberFormat="1" applyBorder="1" applyAlignment="1">
      <alignment horizontal="right"/>
    </xf>
    <xf numFmtId="38" fontId="0" fillId="0" borderId="63" xfId="0" applyNumberFormat="1" applyBorder="1" applyAlignment="1">
      <alignment horizontal="right"/>
    </xf>
    <xf numFmtId="40" fontId="0" fillId="0" borderId="8" xfId="0" applyNumberFormat="1" applyBorder="1" applyAlignment="1">
      <alignment horizontal="right"/>
    </xf>
    <xf numFmtId="40" fontId="0" fillId="0" borderId="37" xfId="0" applyNumberFormat="1" applyBorder="1" applyAlignment="1">
      <alignment horizontal="right"/>
    </xf>
    <xf numFmtId="38" fontId="0" fillId="0" borderId="8" xfId="0" applyNumberFormat="1" applyBorder="1" applyAlignment="1">
      <alignment horizontal="right"/>
    </xf>
    <xf numFmtId="38" fontId="0" fillId="0" borderId="37" xfId="0" applyNumberFormat="1" applyBorder="1" applyAlignment="1">
      <alignment horizontal="right"/>
    </xf>
    <xf numFmtId="38" fontId="29" fillId="0" borderId="66" xfId="0" applyNumberFormat="1" applyFont="1" applyBorder="1" applyAlignment="1">
      <alignment horizontal="right"/>
    </xf>
    <xf numFmtId="40" fontId="29" fillId="0" borderId="55" xfId="0" applyNumberFormat="1" applyFont="1" applyBorder="1" applyAlignment="1">
      <alignment horizontal="right"/>
    </xf>
    <xf numFmtId="38" fontId="0" fillId="0" borderId="72" xfId="0" applyNumberFormat="1" applyBorder="1" applyAlignment="1">
      <alignment horizontal="center"/>
    </xf>
    <xf numFmtId="38" fontId="0" fillId="0" borderId="16" xfId="0" applyNumberFormat="1" applyBorder="1" applyAlignment="1">
      <alignment horizontal="center"/>
    </xf>
    <xf numFmtId="38" fontId="0" fillId="0" borderId="49" xfId="0" applyNumberFormat="1" applyBorder="1" applyAlignment="1">
      <alignment horizontal="center"/>
    </xf>
    <xf numFmtId="49" fontId="30" fillId="0" borderId="16" xfId="0" applyNumberFormat="1" applyFont="1" applyBorder="1" applyAlignment="1">
      <alignment horizontal="center"/>
    </xf>
    <xf numFmtId="49" fontId="30" fillId="0" borderId="49" xfId="0" applyNumberFormat="1" applyFont="1" applyBorder="1" applyAlignment="1">
      <alignment horizontal="center"/>
    </xf>
    <xf numFmtId="49" fontId="0" fillId="0" borderId="18" xfId="0" applyNumberFormat="1" applyBorder="1"/>
    <xf numFmtId="49" fontId="0" fillId="0" borderId="23" xfId="0" applyNumberFormat="1" applyBorder="1"/>
    <xf numFmtId="49" fontId="0" fillId="0" borderId="68" xfId="0" applyNumberFormat="1" applyBorder="1"/>
    <xf numFmtId="49" fontId="0" fillId="0" borderId="73" xfId="0" applyNumberFormat="1" applyBorder="1"/>
    <xf numFmtId="0" fontId="30" fillId="0" borderId="74" xfId="0" applyFont="1" applyBorder="1" applyAlignment="1">
      <alignment horizontal="center"/>
    </xf>
    <xf numFmtId="0" fontId="0" fillId="0" borderId="22" xfId="0" applyBorder="1"/>
    <xf numFmtId="0" fontId="30" fillId="0" borderId="75" xfId="0" applyFont="1" applyBorder="1"/>
    <xf numFmtId="0" fontId="30" fillId="0" borderId="76" xfId="0" applyFont="1" applyBorder="1"/>
    <xf numFmtId="0" fontId="30" fillId="0" borderId="77" xfId="0" applyFont="1" applyBorder="1"/>
    <xf numFmtId="0" fontId="29" fillId="0" borderId="78" xfId="0" applyFont="1" applyBorder="1"/>
    <xf numFmtId="0" fontId="29" fillId="0" borderId="0" xfId="0" applyFont="1"/>
    <xf numFmtId="0" fontId="1" fillId="0" borderId="0" xfId="0" applyFont="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7" fillId="0" borderId="0" xfId="0" applyFont="1" applyAlignment="1">
      <alignment horizontal="left"/>
    </xf>
    <xf numFmtId="0" fontId="38" fillId="0" borderId="0" xfId="0" applyFont="1"/>
    <xf numFmtId="0" fontId="32" fillId="0" borderId="0" xfId="0" applyFont="1"/>
    <xf numFmtId="0" fontId="32" fillId="0" borderId="1" xfId="0" applyFont="1" applyBorder="1" applyAlignment="1">
      <alignment horizontal="left" indent="1"/>
    </xf>
    <xf numFmtId="0" fontId="32" fillId="0" borderId="1" xfId="0" applyFont="1" applyBorder="1" applyAlignment="1">
      <alignment horizontal="left"/>
    </xf>
    <xf numFmtId="0" fontId="38" fillId="0" borderId="0" xfId="0" applyFont="1" applyAlignment="1">
      <alignment horizontal="left"/>
    </xf>
    <xf numFmtId="0" fontId="33" fillId="0" borderId="0" xfId="0" applyFont="1" applyAlignment="1">
      <alignment horizontal="left"/>
    </xf>
    <xf numFmtId="0" fontId="32" fillId="0" borderId="0" xfId="0" applyFont="1" applyAlignment="1">
      <alignment horizontal="left"/>
    </xf>
    <xf numFmtId="3" fontId="39" fillId="0" borderId="0" xfId="0" applyNumberFormat="1" applyFont="1"/>
    <xf numFmtId="0" fontId="32" fillId="0" borderId="4" xfId="0" applyFont="1" applyBorder="1" applyAlignment="1">
      <alignment horizontal="left"/>
    </xf>
    <xf numFmtId="6" fontId="32" fillId="0" borderId="8" xfId="0" applyNumberFormat="1" applyFont="1" applyBorder="1"/>
    <xf numFmtId="3" fontId="39" fillId="0" borderId="0" xfId="0" applyNumberFormat="1" applyFont="1" applyAlignment="1">
      <alignment horizontal="left" indent="7"/>
    </xf>
    <xf numFmtId="0" fontId="39" fillId="0" borderId="0" xfId="0" applyFont="1"/>
    <xf numFmtId="0" fontId="40" fillId="0" borderId="0" xfId="0" applyFont="1"/>
    <xf numFmtId="3" fontId="37" fillId="0" borderId="0" xfId="0" applyNumberFormat="1" applyFont="1"/>
    <xf numFmtId="6" fontId="32" fillId="0" borderId="0" xfId="0" applyNumberFormat="1" applyFont="1"/>
    <xf numFmtId="0" fontId="39" fillId="0" borderId="0" xfId="0" applyFont="1" applyAlignment="1">
      <alignment horizontal="right"/>
    </xf>
    <xf numFmtId="38" fontId="39" fillId="0" borderId="80" xfId="0" applyNumberFormat="1" applyFont="1" applyBorder="1"/>
    <xf numFmtId="0" fontId="9" fillId="0" borderId="0" xfId="0" applyFont="1"/>
    <xf numFmtId="0" fontId="32" fillId="0" borderId="0" xfId="0" applyFont="1" applyAlignment="1">
      <alignment horizontal="right"/>
    </xf>
    <xf numFmtId="0" fontId="41" fillId="0" borderId="0" xfId="0" applyFont="1" applyAlignment="1">
      <alignment horizontal="right"/>
    </xf>
    <xf numFmtId="0" fontId="7" fillId="0" borderId="0" xfId="0" applyFont="1" applyAlignment="1">
      <alignment horizontal="right"/>
    </xf>
    <xf numFmtId="0" fontId="42" fillId="0" borderId="0" xfId="0" applyFont="1"/>
    <xf numFmtId="0" fontId="34" fillId="0" borderId="0" xfId="0" applyFont="1" applyAlignment="1">
      <alignment horizontal="center"/>
    </xf>
    <xf numFmtId="0" fontId="1" fillId="0" borderId="0" xfId="0" applyFont="1" applyAlignment="1">
      <alignment horizontal="center"/>
    </xf>
    <xf numFmtId="0" fontId="37" fillId="0" borderId="0" xfId="0" applyFont="1" applyAlignment="1">
      <alignment horizontal="center"/>
    </xf>
    <xf numFmtId="0" fontId="40" fillId="0" borderId="0" xfId="0" applyFont="1" applyAlignment="1">
      <alignment horizontal="center"/>
    </xf>
    <xf numFmtId="0" fontId="7" fillId="0" borderId="0" xfId="0" applyFont="1"/>
    <xf numFmtId="0" fontId="0" fillId="0" borderId="0" xfId="0" applyAlignment="1">
      <alignment horizontal="center"/>
    </xf>
    <xf numFmtId="3" fontId="43" fillId="0" borderId="0" xfId="0" applyNumberFormat="1" applyFont="1"/>
    <xf numFmtId="166" fontId="39" fillId="0" borderId="0" xfId="2" applyNumberFormat="1" applyFont="1"/>
    <xf numFmtId="44" fontId="37" fillId="0" borderId="0" xfId="3" applyFont="1" applyBorder="1" applyAlignment="1"/>
    <xf numFmtId="0" fontId="12" fillId="0" borderId="0" xfId="0" applyFont="1" applyAlignment="1">
      <alignment horizontal="left"/>
    </xf>
    <xf numFmtId="0" fontId="12" fillId="0" borderId="0" xfId="0" applyFont="1"/>
    <xf numFmtId="0" fontId="12" fillId="0" borderId="0" xfId="0" applyFont="1" applyAlignment="1">
      <alignment horizontal="centerContinuous"/>
    </xf>
    <xf numFmtId="0" fontId="40" fillId="0" borderId="0" xfId="0" applyFont="1" applyAlignment="1">
      <alignment horizontal="centerContinuous"/>
    </xf>
    <xf numFmtId="0" fontId="0" fillId="0" borderId="0" xfId="0" applyAlignment="1">
      <alignment horizontal="centerContinuous"/>
    </xf>
    <xf numFmtId="0" fontId="46" fillId="0" borderId="0" xfId="0" applyFont="1" applyAlignment="1">
      <alignment horizontal="center"/>
    </xf>
    <xf numFmtId="0" fontId="0" fillId="0" borderId="0" xfId="0" applyAlignment="1">
      <alignment horizontal="left" indent="3"/>
    </xf>
    <xf numFmtId="0" fontId="0" fillId="0" borderId="0" xfId="0" applyAlignment="1">
      <alignment vertical="center"/>
    </xf>
    <xf numFmtId="0" fontId="0" fillId="0" borderId="19" xfId="0" applyBorder="1"/>
    <xf numFmtId="0" fontId="3" fillId="0" borderId="0" xfId="0" applyFont="1" applyAlignment="1">
      <alignment vertical="top"/>
    </xf>
    <xf numFmtId="0" fontId="1" fillId="0" borderId="0" xfId="0" applyFont="1" applyAlignment="1">
      <alignment horizontal="centerContinuous" vertical="top"/>
    </xf>
    <xf numFmtId="0" fontId="3" fillId="0" borderId="0" xfId="0" applyFont="1" applyAlignment="1">
      <alignment horizontal="centerContinuous" vertical="top"/>
    </xf>
    <xf numFmtId="0" fontId="1" fillId="0" borderId="0" xfId="0" applyFont="1" applyAlignment="1">
      <alignment horizontal="left"/>
    </xf>
    <xf numFmtId="0" fontId="1" fillId="0" borderId="0" xfId="0" applyFont="1" applyAlignment="1">
      <alignment horizontal="centerContinuous"/>
    </xf>
    <xf numFmtId="49" fontId="4" fillId="0" borderId="0" xfId="0" applyNumberFormat="1" applyFont="1" applyAlignment="1">
      <alignment horizontal="centerContinuous"/>
    </xf>
    <xf numFmtId="49" fontId="2" fillId="0" borderId="0" xfId="0" applyNumberFormat="1" applyFont="1" applyAlignment="1">
      <alignment horizontal="centerContinuous"/>
    </xf>
    <xf numFmtId="0" fontId="7" fillId="0" borderId="14" xfId="0" applyFont="1" applyBorder="1" applyAlignment="1">
      <alignment horizontal="centerContinuous" vertical="top"/>
    </xf>
    <xf numFmtId="0" fontId="7" fillId="0" borderId="14" xfId="0" applyFont="1" applyBorder="1" applyAlignment="1">
      <alignment vertical="top"/>
    </xf>
    <xf numFmtId="0" fontId="2" fillId="0" borderId="0" xfId="0" applyFont="1" applyAlignment="1">
      <alignment horizontal="centerContinuous"/>
    </xf>
    <xf numFmtId="0" fontId="2" fillId="0" borderId="0" xfId="0" applyFont="1"/>
    <xf numFmtId="0" fontId="7" fillId="0" borderId="19" xfId="0" applyFont="1" applyBorder="1" applyAlignment="1">
      <alignment horizontal="centerContinuous" vertical="top"/>
    </xf>
    <xf numFmtId="0" fontId="7" fillId="0" borderId="19" xfId="0" applyFont="1" applyBorder="1" applyAlignment="1">
      <alignment vertical="top"/>
    </xf>
    <xf numFmtId="0" fontId="7" fillId="0" borderId="80" xfId="0" applyFont="1" applyBorder="1" applyAlignment="1">
      <alignment horizontal="centerContinuous" vertical="top"/>
    </xf>
    <xf numFmtId="0" fontId="7" fillId="0" borderId="0" xfId="0" applyFont="1" applyAlignment="1">
      <alignment horizontal="centerContinuous" vertical="top"/>
    </xf>
    <xf numFmtId="0" fontId="7" fillId="0" borderId="0" xfId="0" applyFont="1" applyAlignment="1">
      <alignment vertical="top"/>
    </xf>
    <xf numFmtId="0" fontId="7" fillId="0" borderId="0" xfId="0" applyFont="1" applyAlignment="1">
      <alignment horizontal="center" vertical="top"/>
    </xf>
    <xf numFmtId="0" fontId="40" fillId="0" borderId="0" xfId="0" applyFont="1" applyAlignment="1">
      <alignment horizontal="left" indent="1"/>
    </xf>
    <xf numFmtId="0" fontId="7" fillId="0" borderId="0" xfId="0" applyFont="1" applyAlignment="1">
      <alignment horizontal="centerContinuous"/>
    </xf>
    <xf numFmtId="0" fontId="7" fillId="0" borderId="0" xfId="0" applyFont="1" applyAlignment="1">
      <alignment horizontal="center"/>
    </xf>
    <xf numFmtId="0" fontId="40" fillId="0" borderId="19" xfId="0" applyFont="1" applyBorder="1"/>
    <xf numFmtId="0" fontId="40" fillId="0" borderId="19" xfId="0" applyFont="1" applyBorder="1" applyAlignment="1">
      <alignment horizontal="left" vertical="top" indent="3"/>
    </xf>
    <xf numFmtId="0" fontId="7" fillId="0" borderId="19" xfId="0" applyFont="1" applyBorder="1" applyAlignment="1">
      <alignment horizontal="center" vertical="top"/>
    </xf>
    <xf numFmtId="167" fontId="1" fillId="0" borderId="0" xfId="0" applyNumberFormat="1" applyFont="1"/>
    <xf numFmtId="166" fontId="40" fillId="0" borderId="0" xfId="2" applyNumberFormat="1" applyFont="1" applyBorder="1"/>
    <xf numFmtId="0" fontId="0" fillId="0" borderId="19" xfId="0" applyBorder="1" applyAlignment="1">
      <alignment horizontal="right"/>
    </xf>
    <xf numFmtId="0" fontId="40" fillId="0" borderId="0" xfId="0" applyFont="1" applyAlignment="1">
      <alignment horizontal="right"/>
    </xf>
    <xf numFmtId="166" fontId="40" fillId="0" borderId="18" xfId="2" quotePrefix="1" applyNumberFormat="1" applyFont="1" applyBorder="1" applyAlignment="1">
      <alignment horizontal="right"/>
    </xf>
    <xf numFmtId="0" fontId="3" fillId="0" borderId="0" xfId="0" applyFont="1"/>
    <xf numFmtId="0" fontId="0" fillId="0" borderId="0" xfId="0" applyAlignment="1">
      <alignment horizontal="centerContinuous" vertical="top"/>
    </xf>
    <xf numFmtId="0" fontId="40" fillId="0" borderId="0" xfId="0" applyFont="1" applyAlignment="1">
      <alignment horizontal="left"/>
    </xf>
    <xf numFmtId="0" fontId="1" fillId="0" borderId="12" xfId="0" applyFont="1" applyBorder="1" applyAlignment="1">
      <alignment horizontal="centerContinuous"/>
    </xf>
    <xf numFmtId="0" fontId="1" fillId="0" borderId="13" xfId="0" applyFont="1" applyBorder="1" applyAlignment="1">
      <alignment horizontal="centerContinuous" vertical="center"/>
    </xf>
    <xf numFmtId="49" fontId="5" fillId="0" borderId="8" xfId="0" applyNumberFormat="1" applyFont="1" applyBorder="1" applyAlignment="1">
      <alignment horizontal="centerContinuous"/>
    </xf>
    <xf numFmtId="49" fontId="5" fillId="0" borderId="82" xfId="0" applyNumberFormat="1" applyFont="1" applyBorder="1" applyAlignment="1">
      <alignment horizontal="center"/>
    </xf>
    <xf numFmtId="49" fontId="5" fillId="0" borderId="80" xfId="0" applyNumberFormat="1" applyFont="1" applyBorder="1" applyAlignment="1">
      <alignment horizontal="center"/>
    </xf>
    <xf numFmtId="49" fontId="5" fillId="0" borderId="80" xfId="0" applyNumberFormat="1" applyFont="1" applyBorder="1" applyAlignment="1">
      <alignment horizontal="centerContinuous"/>
    </xf>
    <xf numFmtId="0" fontId="5" fillId="0" borderId="80" xfId="0" applyFont="1" applyBorder="1" applyAlignment="1">
      <alignment horizontal="center"/>
    </xf>
    <xf numFmtId="0" fontId="2" fillId="0" borderId="17" xfId="0" applyFont="1" applyBorder="1" applyAlignment="1">
      <alignment horizontal="left"/>
    </xf>
    <xf numFmtId="0" fontId="5" fillId="0" borderId="0" xfId="0" applyFont="1" applyAlignment="1">
      <alignment horizontal="center"/>
    </xf>
    <xf numFmtId="0" fontId="5" fillId="0" borderId="0" xfId="0" applyFont="1" applyAlignment="1">
      <alignment horizontal="centerContinuous"/>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Continuous"/>
    </xf>
    <xf numFmtId="0" fontId="1" fillId="0" borderId="12" xfId="0" applyFont="1" applyBorder="1" applyAlignment="1">
      <alignment horizontal="center"/>
    </xf>
    <xf numFmtId="0" fontId="4" fillId="0" borderId="0" xfId="0" applyFont="1" applyAlignment="1">
      <alignment horizontal="left"/>
    </xf>
    <xf numFmtId="0" fontId="4" fillId="0" borderId="0" xfId="0" applyFont="1"/>
    <xf numFmtId="49" fontId="4" fillId="0" borderId="0" xfId="0" applyNumberFormat="1" applyFont="1"/>
    <xf numFmtId="49" fontId="52" fillId="0" borderId="0" xfId="0" applyNumberFormat="1" applyFont="1"/>
    <xf numFmtId="0" fontId="4" fillId="0" borderId="19" xfId="0" applyFont="1" applyBorder="1"/>
    <xf numFmtId="0" fontId="1" fillId="0" borderId="19" xfId="0" applyFont="1" applyBorder="1" applyAlignment="1">
      <alignment horizontal="center"/>
    </xf>
    <xf numFmtId="0" fontId="5" fillId="0" borderId="19" xfId="0" applyFont="1" applyBorder="1" applyAlignment="1">
      <alignment horizontal="center"/>
    </xf>
    <xf numFmtId="0" fontId="5" fillId="0" borderId="19" xfId="0" applyFont="1" applyBorder="1" applyAlignment="1">
      <alignment horizontal="centerContinuous"/>
    </xf>
    <xf numFmtId="0" fontId="7" fillId="0" borderId="0" xfId="0" applyFont="1" applyAlignment="1">
      <alignment vertical="center"/>
    </xf>
    <xf numFmtId="0" fontId="4" fillId="0" borderId="0" xfId="0" applyFont="1" applyAlignment="1">
      <alignment horizontal="left" indent="3"/>
    </xf>
    <xf numFmtId="0" fontId="37" fillId="0" borderId="0" xfId="0" applyFont="1" applyBorder="1"/>
    <xf numFmtId="37" fontId="30" fillId="5" borderId="37" xfId="0" applyNumberFormat="1" applyFont="1" applyFill="1" applyBorder="1"/>
    <xf numFmtId="37" fontId="29" fillId="5" borderId="44" xfId="0" applyNumberFormat="1" applyFont="1" applyFill="1" applyBorder="1"/>
    <xf numFmtId="38" fontId="0" fillId="5" borderId="49" xfId="0" applyNumberFormat="1" applyFill="1" applyBorder="1" applyAlignment="1">
      <alignment horizontal="right"/>
    </xf>
    <xf numFmtId="38" fontId="29" fillId="5" borderId="44" xfId="0" applyNumberFormat="1" applyFont="1" applyFill="1" applyBorder="1" applyAlignment="1">
      <alignment horizontal="right"/>
    </xf>
    <xf numFmtId="0" fontId="1" fillId="0" borderId="8" xfId="1" applyBorder="1" applyAlignment="1" applyProtection="1">
      <alignment horizontal="center"/>
      <protection locked="0"/>
    </xf>
    <xf numFmtId="0" fontId="37" fillId="0" borderId="0" xfId="0" applyFont="1"/>
    <xf numFmtId="0" fontId="0" fillId="0" borderId="0" xfId="0"/>
    <xf numFmtId="0" fontId="34" fillId="0" borderId="0" xfId="0" applyFont="1" applyAlignment="1">
      <alignment horizontal="left"/>
    </xf>
    <xf numFmtId="0" fontId="36" fillId="0" borderId="0" xfId="0" applyFont="1" applyAlignment="1">
      <alignment horizontal="center"/>
    </xf>
    <xf numFmtId="0" fontId="36" fillId="0" borderId="0" xfId="0" applyFont="1" applyAlignment="1">
      <alignment horizontal="left"/>
    </xf>
    <xf numFmtId="0" fontId="42" fillId="0" borderId="0" xfId="0" applyFont="1" applyAlignment="1">
      <alignment horizontal="center"/>
    </xf>
    <xf numFmtId="0" fontId="32" fillId="0" borderId="0" xfId="0" applyFont="1" applyAlignment="1">
      <alignment horizontal="center"/>
    </xf>
    <xf numFmtId="0" fontId="37" fillId="0" borderId="0" xfId="0" applyFont="1" applyAlignment="1">
      <alignment horizontal="left"/>
    </xf>
    <xf numFmtId="0" fontId="32" fillId="0" borderId="4" xfId="0" applyFont="1" applyBorder="1" applyAlignment="1">
      <alignment horizontal="left"/>
    </xf>
    <xf numFmtId="0" fontId="32" fillId="0" borderId="1" xfId="0" applyFont="1" applyBorder="1" applyAlignment="1">
      <alignment horizontal="left"/>
    </xf>
    <xf numFmtId="0" fontId="41" fillId="0" borderId="0" xfId="0" applyFont="1" applyAlignment="1">
      <alignment horizontal="right"/>
    </xf>
    <xf numFmtId="0" fontId="7" fillId="0" borderId="0" xfId="0" applyFont="1" applyAlignment="1">
      <alignment horizontal="right"/>
    </xf>
    <xf numFmtId="0" fontId="1" fillId="0" borderId="0" xfId="0" applyFont="1"/>
    <xf numFmtId="49" fontId="50" fillId="0" borderId="14" xfId="0" applyNumberFormat="1" applyFont="1" applyBorder="1" applyAlignment="1">
      <alignment horizontal="center" wrapText="1"/>
    </xf>
    <xf numFmtId="49" fontId="51" fillId="0" borderId="14" xfId="0" applyNumberFormat="1" applyFont="1" applyBorder="1" applyAlignment="1">
      <alignment horizontal="center"/>
    </xf>
    <xf numFmtId="0" fontId="2" fillId="0" borderId="0" xfId="0" applyFont="1" applyAlignment="1">
      <alignment horizontal="left" indent="7"/>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1" fillId="0" borderId="3" xfId="0" applyNumberFormat="1" applyFont="1" applyBorder="1" applyAlignment="1">
      <alignment horizontal="center"/>
    </xf>
    <xf numFmtId="49" fontId="5" fillId="0" borderId="3" xfId="0" applyNumberFormat="1" applyFont="1" applyBorder="1" applyAlignment="1">
      <alignment horizontal="center"/>
    </xf>
    <xf numFmtId="49" fontId="5" fillId="0" borderId="4" xfId="0" applyNumberFormat="1" applyFont="1" applyBorder="1" applyAlignment="1">
      <alignment horizontal="center"/>
    </xf>
    <xf numFmtId="49" fontId="5" fillId="0" borderId="5" xfId="0" applyNumberFormat="1"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168" fontId="0" fillId="0" borderId="3" xfId="0" applyNumberFormat="1" applyBorder="1" applyAlignment="1">
      <alignment horizontal="center"/>
    </xf>
    <xf numFmtId="168" fontId="0" fillId="0" borderId="5" xfId="0" applyNumberFormat="1" applyBorder="1" applyAlignment="1">
      <alignment horizontal="center"/>
    </xf>
    <xf numFmtId="37" fontId="1" fillId="0" borderId="4" xfId="0" applyNumberFormat="1" applyFont="1" applyBorder="1" applyAlignment="1">
      <alignment horizontal="center" vertical="center"/>
    </xf>
    <xf numFmtId="0" fontId="40" fillId="0" borderId="3" xfId="0" applyFont="1" applyBorder="1" applyAlignment="1">
      <alignment horizontal="center"/>
    </xf>
    <xf numFmtId="0" fontId="40" fillId="0" borderId="4" xfId="0" applyFont="1" applyBorder="1" applyAlignment="1">
      <alignment horizontal="center"/>
    </xf>
    <xf numFmtId="0" fontId="40" fillId="0" borderId="5" xfId="0" applyFont="1" applyBorder="1" applyAlignment="1">
      <alignment horizontal="center"/>
    </xf>
    <xf numFmtId="0" fontId="4" fillId="0" borderId="17" xfId="0" applyFont="1" applyBorder="1" applyAlignment="1">
      <alignment horizontal="center" wrapText="1"/>
    </xf>
    <xf numFmtId="0" fontId="4" fillId="0" borderId="0" xfId="0" applyFont="1" applyAlignment="1">
      <alignment horizontal="center" wrapText="1"/>
    </xf>
    <xf numFmtId="3" fontId="40" fillId="0" borderId="3" xfId="0" applyNumberFormat="1" applyFont="1" applyBorder="1" applyAlignment="1">
      <alignment horizontal="center"/>
    </xf>
    <xf numFmtId="3" fontId="40" fillId="0" borderId="4" xfId="0" applyNumberFormat="1" applyFont="1" applyBorder="1" applyAlignment="1">
      <alignment horizontal="center"/>
    </xf>
    <xf numFmtId="3" fontId="40" fillId="0" borderId="5" xfId="0" applyNumberFormat="1" applyFont="1" applyBorder="1" applyAlignment="1">
      <alignment horizontal="center"/>
    </xf>
    <xf numFmtId="37" fontId="1" fillId="0" borderId="13" xfId="0" applyNumberFormat="1" applyFont="1" applyBorder="1" applyAlignment="1">
      <alignment horizontal="center" vertical="center" wrapText="1"/>
    </xf>
    <xf numFmtId="37" fontId="1" fillId="0" borderId="1" xfId="0" applyNumberFormat="1" applyFont="1" applyBorder="1" applyAlignment="1">
      <alignment horizontal="center" vertical="center" wrapText="1"/>
    </xf>
    <xf numFmtId="38" fontId="2" fillId="0" borderId="3" xfId="2" applyNumberFormat="1" applyFont="1" applyBorder="1" applyAlignment="1">
      <alignment horizontal="center"/>
    </xf>
    <xf numFmtId="38" fontId="2" fillId="0" borderId="5" xfId="2" applyNumberFormat="1" applyFont="1" applyBorder="1" applyAlignment="1">
      <alignment horizontal="center"/>
    </xf>
    <xf numFmtId="38" fontId="40" fillId="0" borderId="3" xfId="2" applyNumberFormat="1" applyFont="1" applyBorder="1" applyAlignment="1">
      <alignment horizontal="center"/>
    </xf>
    <xf numFmtId="38" fontId="40" fillId="0" borderId="5" xfId="2" applyNumberFormat="1" applyFont="1" applyBorder="1" applyAlignment="1">
      <alignment horizontal="center"/>
    </xf>
    <xf numFmtId="168" fontId="2" fillId="0" borderId="3" xfId="0" applyNumberFormat="1" applyFont="1" applyBorder="1" applyAlignment="1">
      <alignment horizontal="center"/>
    </xf>
    <xf numFmtId="168" fontId="2" fillId="0" borderId="5" xfId="0" applyNumberFormat="1" applyFont="1" applyBorder="1" applyAlignment="1">
      <alignment horizontal="center"/>
    </xf>
    <xf numFmtId="49" fontId="40" fillId="0" borderId="3" xfId="0" applyNumberFormat="1" applyFont="1" applyBorder="1" applyAlignment="1">
      <alignment horizontal="center"/>
    </xf>
    <xf numFmtId="49" fontId="40" fillId="0" borderId="5" xfId="0" applyNumberFormat="1" applyFont="1" applyBorder="1" applyAlignment="1">
      <alignment horizontal="center"/>
    </xf>
    <xf numFmtId="0" fontId="7" fillId="0" borderId="80" xfId="0" applyFont="1" applyBorder="1" applyAlignment="1">
      <alignment horizontal="center" vertical="top"/>
    </xf>
    <xf numFmtId="0" fontId="4" fillId="0" borderId="81" xfId="0" applyFont="1" applyBorder="1" applyAlignment="1">
      <alignment horizontal="center"/>
    </xf>
    <xf numFmtId="0" fontId="5" fillId="0" borderId="81" xfId="0" applyFont="1" applyBorder="1" applyAlignment="1">
      <alignment horizontal="center"/>
    </xf>
    <xf numFmtId="0" fontId="4" fillId="0" borderId="1" xfId="0" applyFont="1" applyBorder="1" applyAlignment="1">
      <alignment horizontal="center" vertical="top"/>
    </xf>
    <xf numFmtId="0" fontId="5" fillId="0" borderId="0" xfId="0" applyFont="1" applyAlignment="1">
      <alignment horizontal="center"/>
    </xf>
    <xf numFmtId="0" fontId="7" fillId="0" borderId="14" xfId="0" applyFont="1" applyBorder="1" applyAlignment="1">
      <alignment horizontal="center" vertical="top"/>
    </xf>
    <xf numFmtId="49" fontId="2" fillId="0" borderId="1" xfId="0" applyNumberFormat="1" applyFont="1" applyBorder="1" applyAlignment="1">
      <alignment horizontal="center"/>
    </xf>
    <xf numFmtId="49" fontId="4" fillId="0" borderId="1" xfId="0" applyNumberFormat="1" applyFont="1" applyBorder="1" applyAlignment="1">
      <alignment horizontal="center"/>
    </xf>
    <xf numFmtId="49" fontId="44" fillId="0" borderId="0" xfId="4" applyNumberFormat="1" applyAlignment="1" applyProtection="1"/>
    <xf numFmtId="49" fontId="0" fillId="0" borderId="0" xfId="0" quotePrefix="1" applyNumberFormat="1"/>
    <xf numFmtId="0" fontId="45" fillId="0" borderId="0" xfId="0" applyFont="1" applyAlignment="1">
      <alignment horizontal="center" wrapText="1"/>
    </xf>
    <xf numFmtId="0" fontId="0" fillId="0" borderId="0" xfId="0" applyAlignment="1">
      <alignment horizontal="center" wrapText="1"/>
    </xf>
    <xf numFmtId="0" fontId="46" fillId="0" borderId="0" xfId="0" applyFont="1" applyAlignment="1">
      <alignment horizontal="center" vertical="top"/>
    </xf>
    <xf numFmtId="0" fontId="47" fillId="0" borderId="0" xfId="0" applyFont="1" applyAlignment="1">
      <alignment horizontal="right" vertical="center"/>
    </xf>
    <xf numFmtId="49" fontId="40" fillId="0" borderId="0" xfId="0" applyNumberFormat="1" applyFont="1" applyAlignment="1">
      <alignment horizontal="center"/>
    </xf>
    <xf numFmtId="0" fontId="3" fillId="0" borderId="0" xfId="0" applyFont="1" applyAlignment="1">
      <alignment horizontal="center" vertical="top"/>
    </xf>
    <xf numFmtId="6" fontId="30" fillId="0" borderId="12" xfId="3" applyNumberFormat="1" applyFont="1" applyFill="1" applyBorder="1" applyAlignment="1">
      <alignment horizontal="center"/>
    </xf>
    <xf numFmtId="6" fontId="30" fillId="0" borderId="15" xfId="3" applyNumberFormat="1" applyFont="1" applyFill="1" applyBorder="1" applyAlignment="1">
      <alignment horizontal="center"/>
    </xf>
    <xf numFmtId="6" fontId="30" fillId="0" borderId="3" xfId="3" applyNumberFormat="1" applyFont="1" applyFill="1" applyBorder="1" applyAlignment="1">
      <alignment horizontal="center"/>
    </xf>
    <xf numFmtId="6" fontId="30" fillId="0" borderId="48" xfId="3" applyNumberFormat="1" applyFont="1" applyFill="1" applyBorder="1" applyAlignment="1">
      <alignment horizontal="center"/>
    </xf>
    <xf numFmtId="6" fontId="30" fillId="0" borderId="79" xfId="3" applyNumberFormat="1" applyFont="1" applyFill="1" applyBorder="1" applyAlignment="1">
      <alignment horizontal="center"/>
    </xf>
    <xf numFmtId="6" fontId="30" fillId="0" borderId="68" xfId="3" applyNumberFormat="1" applyFont="1" applyFill="1" applyBorder="1" applyAlignment="1">
      <alignment horizontal="center"/>
    </xf>
    <xf numFmtId="6" fontId="30" fillId="0" borderId="73" xfId="3" applyNumberFormat="1" applyFont="1" applyFill="1" applyBorder="1" applyAlignment="1">
      <alignment horizontal="center"/>
    </xf>
    <xf numFmtId="16" fontId="30" fillId="0" borderId="13" xfId="0" applyNumberFormat="1" applyFont="1" applyBorder="1" applyAlignment="1">
      <alignment horizontal="center"/>
    </xf>
    <xf numFmtId="0" fontId="30" fillId="0" borderId="16" xfId="0" applyFont="1" applyBorder="1" applyAlignment="1">
      <alignment horizontal="center"/>
    </xf>
    <xf numFmtId="0" fontId="30" fillId="0" borderId="17" xfId="0" applyFont="1" applyBorder="1" applyAlignment="1">
      <alignment horizontal="center"/>
    </xf>
    <xf numFmtId="0" fontId="30" fillId="0" borderId="23" xfId="0" applyFont="1" applyBorder="1" applyAlignment="1">
      <alignment horizontal="center"/>
    </xf>
    <xf numFmtId="6" fontId="30" fillId="0" borderId="5" xfId="3" applyNumberFormat="1" applyFont="1" applyFill="1" applyBorder="1" applyAlignment="1">
      <alignment horizontal="center"/>
    </xf>
    <xf numFmtId="0" fontId="0" fillId="0" borderId="24" xfId="0" applyBorder="1" applyAlignment="1">
      <alignment horizontal="left"/>
    </xf>
    <xf numFmtId="0" fontId="0" fillId="0" borderId="15" xfId="0" applyBorder="1" applyAlignment="1">
      <alignment horizontal="left"/>
    </xf>
    <xf numFmtId="0" fontId="0" fillId="0" borderId="67" xfId="0" applyBorder="1" applyAlignment="1">
      <alignment horizontal="left"/>
    </xf>
    <xf numFmtId="0" fontId="0" fillId="0" borderId="68" xfId="0" applyBorder="1" applyAlignment="1">
      <alignment horizontal="left"/>
    </xf>
    <xf numFmtId="0" fontId="0" fillId="0" borderId="26" xfId="0" applyBorder="1" applyAlignment="1">
      <alignment horizontal="center"/>
    </xf>
    <xf numFmtId="0" fontId="29" fillId="0" borderId="45" xfId="0" applyFont="1" applyBorder="1" applyAlignment="1">
      <alignment horizontal="center"/>
    </xf>
    <xf numFmtId="0" fontId="29" fillId="0" borderId="46" xfId="0" applyFont="1" applyBorder="1" applyAlignment="1">
      <alignment horizontal="center"/>
    </xf>
    <xf numFmtId="0" fontId="29" fillId="0" borderId="47" xfId="0" applyFont="1" applyBorder="1" applyAlignment="1">
      <alignment horizontal="center"/>
    </xf>
    <xf numFmtId="0" fontId="30" fillId="0" borderId="12" xfId="0" applyFont="1" applyBorder="1" applyAlignment="1">
      <alignment horizontal="center"/>
    </xf>
    <xf numFmtId="0" fontId="30" fillId="0" borderId="15" xfId="0" applyFont="1" applyBorder="1" applyAlignment="1">
      <alignment horizontal="center"/>
    </xf>
    <xf numFmtId="0" fontId="30" fillId="0" borderId="25" xfId="0" applyFont="1" applyBorder="1" applyAlignment="1">
      <alignment horizontal="center"/>
    </xf>
    <xf numFmtId="0" fontId="30" fillId="0" borderId="38" xfId="0" applyFont="1" applyBorder="1" applyAlignment="1">
      <alignment horizontal="left"/>
    </xf>
    <xf numFmtId="0" fontId="0" fillId="0" borderId="5" xfId="0" applyBorder="1" applyAlignment="1">
      <alignment horizontal="left"/>
    </xf>
    <xf numFmtId="0" fontId="30" fillId="0" borderId="61" xfId="0" applyFont="1" applyBorder="1" applyAlignment="1">
      <alignment horizontal="left"/>
    </xf>
    <xf numFmtId="0" fontId="30" fillId="0" borderId="62" xfId="0" applyFont="1" applyBorder="1" applyAlignment="1">
      <alignment horizontal="left"/>
    </xf>
    <xf numFmtId="0" fontId="30" fillId="0" borderId="59" xfId="0" applyFont="1" applyBorder="1" applyAlignment="1">
      <alignment horizontal="left"/>
    </xf>
    <xf numFmtId="0" fontId="30" fillId="0" borderId="60" xfId="0" applyFont="1" applyBorder="1" applyAlignment="1">
      <alignment horizontal="left"/>
    </xf>
    <xf numFmtId="0" fontId="29" fillId="0" borderId="64" xfId="0" applyFont="1" applyBorder="1" applyAlignment="1">
      <alignment horizontal="left"/>
    </xf>
    <xf numFmtId="0" fontId="29" fillId="0" borderId="65" xfId="0" applyFont="1" applyBorder="1" applyAlignment="1">
      <alignment horizontal="left"/>
    </xf>
    <xf numFmtId="0" fontId="30" fillId="0" borderId="67" xfId="0" applyFont="1" applyBorder="1" applyAlignment="1">
      <alignment horizontal="left"/>
    </xf>
    <xf numFmtId="0" fontId="30" fillId="0" borderId="68" xfId="0" applyFont="1" applyBorder="1" applyAlignment="1">
      <alignment horizontal="left"/>
    </xf>
    <xf numFmtId="0" fontId="30" fillId="0" borderId="26" xfId="0" applyFont="1" applyBorder="1" applyAlignment="1">
      <alignment horizontal="center"/>
    </xf>
    <xf numFmtId="0" fontId="30" fillId="0" borderId="24" xfId="0" applyFont="1" applyBorder="1" applyAlignment="1">
      <alignment horizontal="left" vertical="top" wrapText="1"/>
    </xf>
    <xf numFmtId="0" fontId="0" fillId="0" borderId="14" xfId="0" applyBorder="1" applyAlignment="1">
      <alignment horizontal="left" vertical="top" wrapText="1"/>
    </xf>
    <xf numFmtId="0" fontId="0" fillId="0" borderId="25" xfId="0"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23" xfId="0" applyBorder="1" applyAlignment="1">
      <alignment horizontal="left" vertical="top" wrapText="1"/>
    </xf>
    <xf numFmtId="0" fontId="29" fillId="0" borderId="69" xfId="0" applyFont="1" applyBorder="1" applyAlignment="1">
      <alignment horizontal="center"/>
    </xf>
    <xf numFmtId="0" fontId="29" fillId="0" borderId="26" xfId="0" applyFont="1" applyBorder="1" applyAlignment="1">
      <alignment horizontal="center"/>
    </xf>
    <xf numFmtId="0" fontId="29" fillId="0" borderId="70" xfId="0" applyFont="1" applyBorder="1" applyAlignment="1">
      <alignment horizontal="center"/>
    </xf>
    <xf numFmtId="0" fontId="0" fillId="0" borderId="45" xfId="0" applyBorder="1" applyAlignment="1">
      <alignment horizontal="center"/>
    </xf>
    <xf numFmtId="0" fontId="0" fillId="0" borderId="71" xfId="0" applyBorder="1" applyAlignment="1">
      <alignment horizontal="center"/>
    </xf>
    <xf numFmtId="0" fontId="0" fillId="0" borderId="39" xfId="0" applyBorder="1" applyAlignment="1">
      <alignment horizontal="left"/>
    </xf>
    <xf numFmtId="0" fontId="0" fillId="0" borderId="40"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29" fillId="0" borderId="24" xfId="0" applyFont="1" applyBorder="1" applyAlignment="1">
      <alignment horizontal="left"/>
    </xf>
    <xf numFmtId="0" fontId="29" fillId="0" borderId="15" xfId="0" applyFont="1" applyBorder="1" applyAlignment="1">
      <alignment horizontal="left"/>
    </xf>
    <xf numFmtId="0" fontId="29" fillId="0" borderId="52" xfId="0" applyFont="1" applyBorder="1" applyAlignment="1">
      <alignment horizontal="left"/>
    </xf>
    <xf numFmtId="0" fontId="29" fillId="0" borderId="53" xfId="0" applyFont="1" applyBorder="1" applyAlignment="1">
      <alignment horizontal="left"/>
    </xf>
    <xf numFmtId="0" fontId="30" fillId="0" borderId="57" xfId="0" applyFont="1" applyBorder="1" applyAlignment="1">
      <alignment horizontal="left"/>
    </xf>
    <xf numFmtId="0" fontId="30" fillId="0" borderId="58" xfId="0" applyFont="1" applyBorder="1" applyAlignment="1">
      <alignment horizontal="left"/>
    </xf>
    <xf numFmtId="0" fontId="0" fillId="0" borderId="59" xfId="0" applyBorder="1" applyAlignment="1">
      <alignment horizontal="left"/>
    </xf>
    <xf numFmtId="0" fontId="0" fillId="0" borderId="60" xfId="0" applyBorder="1" applyAlignment="1">
      <alignment horizontal="left"/>
    </xf>
    <xf numFmtId="0" fontId="0" fillId="0" borderId="38" xfId="0" applyBorder="1" applyAlignment="1">
      <alignment horizontal="left"/>
    </xf>
    <xf numFmtId="0" fontId="30" fillId="0" borderId="38" xfId="0" applyFont="1" applyBorder="1" applyAlignment="1">
      <alignment horizontal="left" vertical="center" wrapText="1"/>
    </xf>
    <xf numFmtId="0" fontId="30" fillId="0" borderId="5" xfId="0" applyFont="1" applyBorder="1" applyAlignment="1">
      <alignment horizontal="left" vertical="center" wrapText="1"/>
    </xf>
    <xf numFmtId="0" fontId="30" fillId="0" borderId="39" xfId="0" applyFont="1" applyBorder="1" applyAlignment="1">
      <alignment horizontal="left"/>
    </xf>
    <xf numFmtId="0" fontId="30" fillId="0" borderId="40" xfId="0" applyFont="1" applyBorder="1" applyAlignment="1">
      <alignment horizontal="left"/>
    </xf>
    <xf numFmtId="0" fontId="29" fillId="0" borderId="42" xfId="0" applyFont="1" applyBorder="1" applyAlignment="1">
      <alignment horizontal="left"/>
    </xf>
    <xf numFmtId="0" fontId="29" fillId="0" borderId="43" xfId="0" applyFont="1" applyBorder="1" applyAlignment="1">
      <alignment horizontal="left"/>
    </xf>
    <xf numFmtId="0" fontId="0" fillId="0" borderId="26" xfId="0" applyBorder="1" applyAlignment="1">
      <alignment horizontal="center" vertical="center" wrapText="1"/>
    </xf>
    <xf numFmtId="0" fontId="30" fillId="0" borderId="22" xfId="0" applyFont="1" applyBorder="1" applyAlignment="1">
      <alignment horizontal="left" vertical="center" wrapText="1"/>
    </xf>
    <xf numFmtId="0" fontId="30" fillId="0" borderId="18" xfId="0" applyFont="1" applyBorder="1" applyAlignment="1">
      <alignment horizontal="left" vertical="center" wrapText="1"/>
    </xf>
    <xf numFmtId="0" fontId="27" fillId="0" borderId="19" xfId="0" applyFont="1" applyBorder="1" applyAlignment="1">
      <alignment horizontal="left"/>
    </xf>
    <xf numFmtId="0" fontId="0" fillId="0" borderId="14" xfId="0" applyBorder="1" applyAlignment="1">
      <alignment horizontal="left"/>
    </xf>
    <xf numFmtId="0" fontId="0" fillId="0" borderId="25" xfId="0" applyBorder="1" applyAlignment="1">
      <alignment horizontal="left"/>
    </xf>
    <xf numFmtId="0" fontId="29" fillId="0" borderId="27" xfId="0" applyFont="1" applyBorder="1" applyAlignment="1">
      <alignment horizontal="center"/>
    </xf>
    <xf numFmtId="0" fontId="29" fillId="0" borderId="28" xfId="0" applyFont="1" applyBorder="1" applyAlignment="1">
      <alignment horizontal="center"/>
    </xf>
    <xf numFmtId="0" fontId="29" fillId="0" borderId="29" xfId="0" applyFont="1" applyBorder="1" applyAlignment="1">
      <alignment horizontal="center"/>
    </xf>
    <xf numFmtId="0" fontId="29" fillId="0" borderId="24"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3" xfId="0" applyFont="1" applyBorder="1" applyAlignment="1">
      <alignment horizontal="left" vertical="center" wrapText="1"/>
    </xf>
    <xf numFmtId="0" fontId="29" fillId="0" borderId="34" xfId="0" applyFont="1" applyBorder="1" applyAlignment="1">
      <alignment horizontal="left" vertical="center" wrapText="1"/>
    </xf>
    <xf numFmtId="0" fontId="30" fillId="0" borderId="24" xfId="0" applyFont="1" applyBorder="1" applyAlignment="1">
      <alignment horizontal="left" vertical="center" wrapText="1"/>
    </xf>
    <xf numFmtId="0" fontId="30" fillId="0" borderId="15" xfId="0" applyFont="1" applyBorder="1" applyAlignment="1">
      <alignment horizontal="left" vertical="center" wrapText="1"/>
    </xf>
    <xf numFmtId="0" fontId="11" fillId="0" borderId="0" xfId="1" applyFont="1" applyAlignment="1">
      <alignment horizontal="left"/>
    </xf>
    <xf numFmtId="0" fontId="9" fillId="0" borderId="0" xfId="1" applyFont="1" applyAlignment="1">
      <alignment horizontal="left"/>
    </xf>
    <xf numFmtId="0" fontId="1" fillId="0" borderId="0" xfId="1" applyAlignment="1">
      <alignment horizontal="center"/>
    </xf>
    <xf numFmtId="0" fontId="4" fillId="0" borderId="1" xfId="1" applyFont="1" applyBorder="1" applyAlignment="1">
      <alignment horizontal="center"/>
    </xf>
    <xf numFmtId="0" fontId="9" fillId="5" borderId="0" xfId="1" applyFont="1" applyFill="1" applyAlignment="1">
      <alignment horizontal="left"/>
    </xf>
    <xf numFmtId="0" fontId="5" fillId="0" borderId="1" xfId="1" applyFont="1" applyBorder="1" applyAlignment="1">
      <alignment horizontal="center"/>
    </xf>
    <xf numFmtId="0" fontId="9" fillId="0" borderId="2" xfId="1" applyFont="1" applyBorder="1" applyAlignment="1">
      <alignment horizontal="center"/>
    </xf>
    <xf numFmtId="0" fontId="9" fillId="0" borderId="6" xfId="1" applyFont="1" applyBorder="1" applyAlignment="1">
      <alignment horizontal="center"/>
    </xf>
    <xf numFmtId="0" fontId="9" fillId="0" borderId="7" xfId="1" applyFont="1" applyBorder="1" applyAlignment="1">
      <alignment horizontal="center"/>
    </xf>
    <xf numFmtId="0" fontId="6" fillId="0" borderId="8" xfId="1" applyFont="1" applyBorder="1" applyAlignment="1">
      <alignment horizontal="center"/>
    </xf>
    <xf numFmtId="0" fontId="9" fillId="0" borderId="8" xfId="1" applyFont="1" applyBorder="1" applyAlignment="1">
      <alignment horizontal="center"/>
    </xf>
    <xf numFmtId="0" fontId="4" fillId="0" borderId="8" xfId="1" applyFont="1" applyBorder="1" applyAlignment="1">
      <alignment horizontal="center" wrapText="1"/>
    </xf>
    <xf numFmtId="0" fontId="1" fillId="0" borderId="5" xfId="1" applyBorder="1" applyAlignment="1">
      <alignment horizontal="center"/>
    </xf>
    <xf numFmtId="0" fontId="1" fillId="0" borderId="3" xfId="1" applyFont="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2" xfId="1" applyBorder="1" applyAlignment="1">
      <alignment horizontal="center"/>
    </xf>
    <xf numFmtId="0" fontId="1" fillId="0" borderId="6" xfId="1" applyBorder="1" applyAlignment="1">
      <alignment horizontal="center"/>
    </xf>
    <xf numFmtId="0" fontId="1" fillId="0" borderId="7" xfId="1" applyBorder="1" applyAlignment="1">
      <alignment horizontal="center"/>
    </xf>
    <xf numFmtId="0" fontId="6" fillId="0" borderId="8" xfId="1" applyFont="1" applyBorder="1" applyAlignment="1">
      <alignment horizontal="center" vertical="center"/>
    </xf>
    <xf numFmtId="0" fontId="9" fillId="0" borderId="3" xfId="1" applyFont="1" applyBorder="1" applyAlignment="1">
      <alignment horizontal="center" vertical="center"/>
    </xf>
    <xf numFmtId="0" fontId="7" fillId="0" borderId="8" xfId="1" applyFont="1" applyBorder="1" applyAlignment="1">
      <alignment horizontal="center" vertical="center" wrapText="1"/>
    </xf>
    <xf numFmtId="0" fontId="7" fillId="0" borderId="8" xfId="1" applyFont="1" applyBorder="1" applyAlignment="1">
      <alignment horizontal="center" vertical="center"/>
    </xf>
    <xf numFmtId="0" fontId="1" fillId="0" borderId="8" xfId="1" applyBorder="1" applyAlignment="1">
      <alignment horizontal="center" vertical="center"/>
    </xf>
    <xf numFmtId="0" fontId="1" fillId="0" borderId="0" xfId="1" applyFill="1" applyAlignment="1">
      <alignment horizontal="center"/>
    </xf>
    <xf numFmtId="0" fontId="11" fillId="0" borderId="0" xfId="1" applyFont="1" applyAlignment="1">
      <alignment horizontal="center"/>
    </xf>
    <xf numFmtId="0" fontId="9" fillId="0" borderId="0" xfId="1" applyFont="1" applyAlignment="1">
      <alignment horizontal="center"/>
    </xf>
    <xf numFmtId="0" fontId="1" fillId="0" borderId="0" xfId="1" applyAlignment="1">
      <alignment horizontal="right"/>
    </xf>
    <xf numFmtId="0" fontId="4" fillId="0" borderId="0" xfId="1" applyFont="1" applyAlignment="1">
      <alignment horizontal="left"/>
    </xf>
    <xf numFmtId="0" fontId="1" fillId="0" borderId="0" xfId="1" applyAlignment="1">
      <alignment horizontal="left"/>
    </xf>
    <xf numFmtId="14" fontId="1" fillId="0" borderId="0" xfId="1" applyNumberFormat="1" applyAlignment="1">
      <alignment horizontal="right"/>
    </xf>
    <xf numFmtId="0" fontId="4" fillId="0" borderId="0" xfId="1" applyFont="1" applyAlignment="1">
      <alignment horizontal="center"/>
    </xf>
    <xf numFmtId="0" fontId="7" fillId="0" borderId="3" xfId="1" applyFont="1" applyBorder="1" applyAlignment="1">
      <alignment horizontal="left"/>
    </xf>
    <xf numFmtId="0" fontId="7" fillId="0" borderId="4" xfId="1" applyFont="1" applyBorder="1" applyAlignment="1">
      <alignment horizontal="left"/>
    </xf>
    <xf numFmtId="0" fontId="7" fillId="0" borderId="5" xfId="1" applyFont="1" applyBorder="1" applyAlignment="1">
      <alignment horizontal="left"/>
    </xf>
    <xf numFmtId="0" fontId="1" fillId="0" borderId="4" xfId="1" applyBorder="1" applyAlignment="1">
      <alignment horizontal="center"/>
    </xf>
    <xf numFmtId="0" fontId="4" fillId="0" borderId="12" xfId="1" applyFont="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 fillId="0" borderId="17" xfId="1" applyBorder="1" applyAlignment="1">
      <alignment horizontal="center" vertical="center"/>
    </xf>
    <xf numFmtId="0" fontId="1" fillId="0" borderId="0" xfId="1" applyAlignment="1">
      <alignment horizontal="center" vertical="center"/>
    </xf>
    <xf numFmtId="0" fontId="1" fillId="0" borderId="18" xfId="1" applyBorder="1" applyAlignment="1">
      <alignment horizontal="center" vertical="center"/>
    </xf>
    <xf numFmtId="0" fontId="15" fillId="0" borderId="2" xfId="1" applyFont="1" applyBorder="1" applyAlignment="1">
      <alignment horizontal="center" vertical="center" wrapText="1"/>
    </xf>
    <xf numFmtId="0" fontId="15" fillId="0" borderId="6" xfId="1" applyFont="1" applyBorder="1" applyAlignment="1">
      <alignment horizontal="center" vertical="center" wrapText="1"/>
    </xf>
    <xf numFmtId="0" fontId="7" fillId="0" borderId="8" xfId="1" applyFont="1" applyBorder="1" applyAlignment="1">
      <alignment horizontal="left"/>
    </xf>
    <xf numFmtId="0" fontId="15" fillId="0" borderId="2" xfId="1" applyFont="1" applyBorder="1" applyAlignment="1">
      <alignment horizontal="center"/>
    </xf>
    <xf numFmtId="0" fontId="6" fillId="0" borderId="12" xfId="1" applyFont="1" applyBorder="1" applyAlignment="1">
      <alignment horizontal="center" vertical="center"/>
    </xf>
    <xf numFmtId="0" fontId="1" fillId="0" borderId="13" xfId="1" applyBorder="1" applyAlignment="1">
      <alignment horizontal="center" vertical="center"/>
    </xf>
    <xf numFmtId="0" fontId="1" fillId="0" borderId="1" xfId="1" applyBorder="1" applyAlignment="1">
      <alignment horizontal="center" vertical="center"/>
    </xf>
    <xf numFmtId="0" fontId="5" fillId="0" borderId="3" xfId="1" applyFont="1" applyBorder="1" applyAlignment="1">
      <alignment horizontal="left"/>
    </xf>
    <xf numFmtId="0" fontId="5" fillId="0" borderId="4" xfId="1" applyFont="1" applyBorder="1" applyAlignment="1">
      <alignment horizontal="left"/>
    </xf>
    <xf numFmtId="0" fontId="5" fillId="0" borderId="5" xfId="1" applyFont="1" applyBorder="1" applyAlignment="1">
      <alignment horizontal="left"/>
    </xf>
    <xf numFmtId="0" fontId="13" fillId="0" borderId="12" xfId="1" applyFont="1" applyBorder="1" applyAlignment="1">
      <alignment horizontal="left"/>
    </xf>
    <xf numFmtId="0" fontId="13" fillId="0" borderId="14" xfId="1" applyFont="1" applyBorder="1" applyAlignment="1">
      <alignment horizontal="left"/>
    </xf>
    <xf numFmtId="0" fontId="13" fillId="0" borderId="15" xfId="1" applyFont="1" applyBorder="1" applyAlignment="1">
      <alignment horizontal="left"/>
    </xf>
    <xf numFmtId="0" fontId="4" fillId="0" borderId="10" xfId="1" applyFont="1" applyBorder="1" applyAlignment="1">
      <alignment horizontal="left"/>
    </xf>
    <xf numFmtId="0" fontId="6" fillId="0" borderId="3" xfId="1" applyFont="1" applyBorder="1" applyAlignment="1">
      <alignment horizontal="center"/>
    </xf>
    <xf numFmtId="0" fontId="9" fillId="0" borderId="4" xfId="1" applyFont="1" applyBorder="1" applyAlignment="1">
      <alignment horizontal="center"/>
    </xf>
    <xf numFmtId="0" fontId="9" fillId="0" borderId="5" xfId="1" applyFont="1" applyBorder="1" applyAlignment="1">
      <alignment horizontal="center"/>
    </xf>
    <xf numFmtId="0" fontId="4" fillId="0" borderId="14" xfId="1" applyFont="1" applyBorder="1" applyAlignment="1">
      <alignment horizontal="center" vertical="center"/>
    </xf>
    <xf numFmtId="0" fontId="1" fillId="0" borderId="12" xfId="1" applyFont="1" applyBorder="1" applyAlignment="1">
      <alignment horizontal="center" vertical="center"/>
    </xf>
    <xf numFmtId="0" fontId="1" fillId="0" borderId="16" xfId="1" applyBorder="1" applyAlignment="1">
      <alignment horizontal="center" vertical="center"/>
    </xf>
    <xf numFmtId="0" fontId="6" fillId="0" borderId="1" xfId="1" applyFont="1" applyBorder="1" applyAlignment="1">
      <alignment horizontal="center" vertical="top"/>
    </xf>
    <xf numFmtId="0" fontId="1" fillId="0" borderId="1" xfId="1" applyBorder="1" applyAlignment="1">
      <alignment horizontal="center" vertical="top"/>
    </xf>
    <xf numFmtId="0" fontId="5" fillId="0" borderId="8" xfId="1" applyFont="1" applyFill="1" applyBorder="1" applyAlignment="1">
      <alignment horizontal="center"/>
    </xf>
    <xf numFmtId="0" fontId="5" fillId="2" borderId="8" xfId="1" applyFont="1" applyFill="1" applyBorder="1" applyAlignment="1" applyProtection="1">
      <alignment horizontal="center"/>
      <protection locked="0"/>
    </xf>
    <xf numFmtId="0" fontId="8" fillId="0" borderId="13" xfId="1" applyFont="1" applyBorder="1" applyAlignment="1">
      <alignment horizontal="center" vertical="center"/>
    </xf>
    <xf numFmtId="0" fontId="9" fillId="0" borderId="1" xfId="1" applyFont="1" applyBorder="1" applyAlignment="1">
      <alignment horizontal="center" vertical="center"/>
    </xf>
    <xf numFmtId="0" fontId="7" fillId="2" borderId="8" xfId="1" applyFont="1" applyFill="1" applyBorder="1" applyAlignment="1">
      <alignment horizontal="center"/>
    </xf>
    <xf numFmtId="0" fontId="7" fillId="0" borderId="3" xfId="1" applyFont="1" applyFill="1" applyBorder="1" applyAlignment="1">
      <alignment horizontal="left"/>
    </xf>
    <xf numFmtId="0" fontId="7" fillId="0" borderId="4" xfId="1" applyFont="1" applyFill="1" applyBorder="1" applyAlignment="1">
      <alignment horizontal="left"/>
    </xf>
    <xf numFmtId="0" fontId="7" fillId="0" borderId="5" xfId="1" applyFont="1" applyFill="1" applyBorder="1" applyAlignment="1">
      <alignment horizontal="left"/>
    </xf>
    <xf numFmtId="0" fontId="1" fillId="5" borderId="0" xfId="1" applyFill="1" applyAlignment="1">
      <alignment horizontal="center"/>
    </xf>
    <xf numFmtId="14" fontId="1" fillId="0" borderId="0" xfId="1" applyNumberFormat="1" applyAlignment="1">
      <alignment horizontal="center"/>
    </xf>
    <xf numFmtId="0" fontId="5" fillId="6" borderId="8" xfId="1" applyFont="1" applyFill="1" applyBorder="1" applyAlignment="1">
      <alignment horizontal="center"/>
    </xf>
    <xf numFmtId="0" fontId="5" fillId="2" borderId="8" xfId="1" applyFont="1" applyFill="1" applyBorder="1" applyAlignment="1">
      <alignment horizontal="center"/>
    </xf>
    <xf numFmtId="0" fontId="7" fillId="6" borderId="8" xfId="1" applyFont="1" applyFill="1" applyBorder="1" applyAlignment="1">
      <alignment horizontal="center"/>
    </xf>
    <xf numFmtId="0" fontId="6" fillId="5" borderId="8" xfId="1" applyFont="1" applyFill="1" applyBorder="1" applyAlignment="1">
      <alignment horizontal="center"/>
    </xf>
    <xf numFmtId="0" fontId="9" fillId="5" borderId="8" xfId="1" applyFont="1" applyFill="1" applyBorder="1" applyAlignment="1">
      <alignment horizontal="center"/>
    </xf>
    <xf numFmtId="0" fontId="9" fillId="5" borderId="2" xfId="1" applyFont="1" applyFill="1" applyBorder="1" applyAlignment="1">
      <alignment horizontal="center"/>
    </xf>
    <xf numFmtId="0" fontId="6" fillId="5" borderId="8" xfId="1" applyFont="1" applyFill="1" applyBorder="1" applyAlignment="1">
      <alignment horizontal="center" vertical="center"/>
    </xf>
    <xf numFmtId="0" fontId="9" fillId="5" borderId="3" xfId="1" applyFont="1" applyFill="1" applyBorder="1" applyAlignment="1">
      <alignment horizontal="center" vertical="center"/>
    </xf>
    <xf numFmtId="0" fontId="6" fillId="0" borderId="0" xfId="1" applyFont="1" applyAlignment="1">
      <alignment horizontal="center"/>
    </xf>
    <xf numFmtId="0" fontId="6" fillId="0" borderId="3" xfId="1" applyFont="1" applyBorder="1" applyAlignment="1">
      <alignment horizontal="left"/>
    </xf>
    <xf numFmtId="0" fontId="6" fillId="0" borderId="4" xfId="1" applyFont="1" applyBorder="1" applyAlignment="1">
      <alignment horizontal="left"/>
    </xf>
    <xf numFmtId="0" fontId="6" fillId="0" borderId="5" xfId="1" applyFont="1" applyBorder="1" applyAlignment="1">
      <alignment horizontal="left"/>
    </xf>
    <xf numFmtId="0" fontId="6" fillId="0" borderId="8" xfId="1" applyFont="1" applyBorder="1" applyAlignment="1">
      <alignment horizontal="left"/>
    </xf>
    <xf numFmtId="0" fontId="1" fillId="0" borderId="3" xfId="1" applyFont="1" applyBorder="1" applyAlignment="1">
      <alignment horizontal="left"/>
    </xf>
    <xf numFmtId="0" fontId="4" fillId="0" borderId="12" xfId="1" applyFont="1" applyBorder="1" applyAlignment="1">
      <alignment horizontal="left"/>
    </xf>
    <xf numFmtId="0" fontId="4" fillId="0" borderId="14" xfId="1" applyFont="1" applyBorder="1" applyAlignment="1">
      <alignment horizontal="left"/>
    </xf>
    <xf numFmtId="0" fontId="4" fillId="0" borderId="15" xfId="1" applyFont="1" applyBorder="1" applyAlignment="1">
      <alignment horizontal="left"/>
    </xf>
    <xf numFmtId="14" fontId="9" fillId="0" borderId="0" xfId="1" applyNumberFormat="1" applyFont="1" applyAlignment="1">
      <alignment horizontal="left"/>
    </xf>
    <xf numFmtId="4" fontId="4" fillId="0" borderId="0" xfId="1" applyNumberFormat="1" applyFont="1" applyAlignment="1">
      <alignment horizontal="center"/>
    </xf>
    <xf numFmtId="4" fontId="11" fillId="0" borderId="1" xfId="1" applyNumberFormat="1" applyFont="1" applyBorder="1" applyAlignment="1">
      <alignment horizontal="center" vertical="top"/>
    </xf>
    <xf numFmtId="1" fontId="5" fillId="6" borderId="8" xfId="1" applyNumberFormat="1" applyFont="1" applyFill="1" applyBorder="1" applyAlignment="1">
      <alignment horizontal="center"/>
    </xf>
    <xf numFmtId="1" fontId="7" fillId="6" borderId="8" xfId="1" applyNumberFormat="1" applyFont="1" applyFill="1" applyBorder="1" applyAlignment="1">
      <alignment horizontal="center"/>
    </xf>
    <xf numFmtId="1" fontId="1" fillId="0" borderId="0" xfId="1" applyNumberFormat="1" applyAlignment="1">
      <alignment horizontal="center"/>
    </xf>
    <xf numFmtId="1" fontId="4" fillId="0" borderId="0" xfId="1" applyNumberFormat="1" applyFont="1" applyAlignment="1">
      <alignment horizontal="left"/>
    </xf>
    <xf numFmtId="1" fontId="1" fillId="0" borderId="0" xfId="1" applyNumberFormat="1" applyAlignment="1">
      <alignment horizontal="left"/>
    </xf>
    <xf numFmtId="0" fontId="3" fillId="0" borderId="0" xfId="1" applyFont="1" applyAlignment="1">
      <alignment horizontal="left"/>
    </xf>
    <xf numFmtId="0" fontId="2" fillId="0" borderId="0" xfId="1" applyFont="1" applyAlignment="1">
      <alignment horizontal="left"/>
    </xf>
    <xf numFmtId="0" fontId="3" fillId="0" borderId="0" xfId="1" applyFont="1" applyAlignment="1">
      <alignment horizontal="center"/>
    </xf>
    <xf numFmtId="0" fontId="1" fillId="0" borderId="3" xfId="1" applyBorder="1" applyAlignment="1">
      <alignment horizontal="center"/>
    </xf>
    <xf numFmtId="0" fontId="7" fillId="0" borderId="3" xfId="1" applyFont="1" applyBorder="1" applyAlignment="1">
      <alignment horizontal="center" vertical="center"/>
    </xf>
    <xf numFmtId="0" fontId="7" fillId="0" borderId="5" xfId="1" applyFont="1" applyBorder="1" applyAlignment="1">
      <alignment horizontal="center" vertical="center"/>
    </xf>
    <xf numFmtId="0" fontId="1" fillId="0" borderId="3" xfId="1" applyFont="1" applyBorder="1" applyAlignment="1">
      <alignment horizontal="center"/>
    </xf>
    <xf numFmtId="0" fontId="4" fillId="0" borderId="1" xfId="1" applyFont="1" applyBorder="1" applyAlignment="1">
      <alignment horizontal="left"/>
    </xf>
    <xf numFmtId="0" fontId="4" fillId="0" borderId="0" xfId="1" applyFont="1" applyAlignment="1">
      <alignment horizontal="left" vertical="center"/>
    </xf>
    <xf numFmtId="0" fontId="10" fillId="0" borderId="0" xfId="1" applyFont="1" applyAlignment="1">
      <alignment horizontal="center"/>
    </xf>
    <xf numFmtId="0" fontId="1" fillId="0" borderId="0" xfId="1" applyAlignment="1">
      <alignment horizontal="left" vertical="center"/>
    </xf>
    <xf numFmtId="49" fontId="6" fillId="0" borderId="1" xfId="1" applyNumberFormat="1" applyFont="1" applyBorder="1" applyAlignment="1">
      <alignment horizontal="center"/>
    </xf>
    <xf numFmtId="49" fontId="10" fillId="0" borderId="1" xfId="1" applyNumberFormat="1" applyFont="1" applyBorder="1" applyAlignment="1">
      <alignment horizontal="center"/>
    </xf>
    <xf numFmtId="49" fontId="4" fillId="0" borderId="1" xfId="1" applyNumberFormat="1" applyFont="1" applyBorder="1" applyAlignment="1">
      <alignment horizontal="center" vertical="center"/>
    </xf>
    <xf numFmtId="49" fontId="1" fillId="0" borderId="1" xfId="1" applyNumberFormat="1" applyBorder="1" applyAlignment="1">
      <alignment horizontal="center" vertical="center"/>
    </xf>
    <xf numFmtId="0" fontId="1" fillId="0" borderId="3" xfId="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4" fillId="0" borderId="8" xfId="1" applyFont="1" applyBorder="1" applyAlignment="1">
      <alignment horizontal="center" vertical="center" wrapText="1"/>
    </xf>
    <xf numFmtId="0" fontId="1" fillId="0" borderId="8" xfId="1" applyBorder="1" applyAlignment="1">
      <alignment horizontal="center" vertical="center" wrapText="1"/>
    </xf>
    <xf numFmtId="49" fontId="1" fillId="0" borderId="3" xfId="1" applyNumberFormat="1" applyFont="1" applyBorder="1" applyAlignment="1">
      <alignment horizontal="center" vertical="center"/>
    </xf>
    <xf numFmtId="49" fontId="1" fillId="0" borderId="4" xfId="1" applyNumberFormat="1" applyBorder="1" applyAlignment="1">
      <alignment horizontal="center" vertical="center"/>
    </xf>
    <xf numFmtId="49" fontId="1" fillId="0" borderId="5" xfId="1" applyNumberFormat="1" applyBorder="1" applyAlignment="1">
      <alignment horizontal="center" vertical="center"/>
    </xf>
    <xf numFmtId="0" fontId="8" fillId="0" borderId="3" xfId="1" applyFont="1" applyBorder="1" applyAlignment="1">
      <alignment horizontal="center" vertical="center"/>
    </xf>
    <xf numFmtId="0" fontId="7" fillId="0" borderId="2" xfId="1" applyFont="1" applyBorder="1" applyAlignment="1">
      <alignment horizontal="center" vertical="center" wrapText="1"/>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4" fillId="3" borderId="8" xfId="1" applyFont="1" applyFill="1" applyBorder="1" applyAlignment="1">
      <alignment horizontal="center"/>
    </xf>
    <xf numFmtId="0" fontId="7" fillId="3" borderId="8" xfId="1" applyFont="1" applyFill="1" applyBorder="1" applyAlignment="1">
      <alignment horizontal="center"/>
    </xf>
    <xf numFmtId="49" fontId="7" fillId="0" borderId="8" xfId="1" applyNumberFormat="1" applyFont="1" applyBorder="1" applyAlignment="1">
      <alignment horizontal="left"/>
    </xf>
    <xf numFmtId="0" fontId="7" fillId="2" borderId="2" xfId="1" applyFont="1" applyFill="1" applyBorder="1" applyAlignment="1">
      <alignment horizontal="center"/>
    </xf>
    <xf numFmtId="0" fontId="7" fillId="2" borderId="7" xfId="1" applyFont="1" applyFill="1" applyBorder="1" applyAlignment="1">
      <alignment horizontal="center"/>
    </xf>
    <xf numFmtId="0" fontId="7" fillId="0" borderId="8" xfId="1" applyFont="1" applyBorder="1" applyAlignment="1">
      <alignment horizontal="center"/>
    </xf>
    <xf numFmtId="0" fontId="7" fillId="0" borderId="2" xfId="1" applyFont="1" applyBorder="1" applyAlignment="1">
      <alignment horizontal="left"/>
    </xf>
    <xf numFmtId="0" fontId="7" fillId="2" borderId="6" xfId="1" applyFont="1" applyFill="1" applyBorder="1" applyAlignment="1">
      <alignment horizontal="center"/>
    </xf>
    <xf numFmtId="0" fontId="4" fillId="0" borderId="7" xfId="1" applyFont="1" applyBorder="1" applyAlignment="1">
      <alignment horizontal="center"/>
    </xf>
    <xf numFmtId="0" fontId="7" fillId="0" borderId="7" xfId="1" applyFont="1" applyBorder="1" applyAlignment="1">
      <alignment horizontal="center"/>
    </xf>
    <xf numFmtId="0" fontId="8" fillId="0" borderId="8" xfId="1" applyFont="1" applyBorder="1" applyAlignment="1">
      <alignment horizontal="left"/>
    </xf>
    <xf numFmtId="49" fontId="7" fillId="0" borderId="3" xfId="1" applyNumberFormat="1" applyFont="1" applyBorder="1" applyAlignment="1">
      <alignment horizontal="left"/>
    </xf>
    <xf numFmtId="49" fontId="7" fillId="0" borderId="5" xfId="1" applyNumberFormat="1" applyFont="1" applyBorder="1" applyAlignment="1">
      <alignment horizontal="left"/>
    </xf>
    <xf numFmtId="0" fontId="7" fillId="0" borderId="12" xfId="1" applyFont="1" applyBorder="1" applyAlignment="1">
      <alignment horizontal="left"/>
    </xf>
    <xf numFmtId="0" fontId="7" fillId="0" borderId="15" xfId="1" applyFont="1" applyBorder="1" applyAlignment="1">
      <alignment horizontal="left"/>
    </xf>
    <xf numFmtId="0" fontId="8" fillId="0" borderId="10" xfId="1" applyFont="1" applyBorder="1" applyAlignment="1">
      <alignment horizontal="left"/>
    </xf>
    <xf numFmtId="0" fontId="7" fillId="0" borderId="0" xfId="1" applyFont="1" applyAlignment="1">
      <alignment horizontal="center"/>
    </xf>
  </cellXfs>
  <cellStyles count="5">
    <cellStyle name="Comma" xfId="2" builtinId="3"/>
    <cellStyle name="Currency" xfId="3" builtinId="4"/>
    <cellStyle name="Hyperlink" xfId="4"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243840</xdr:colOff>
      <xdr:row>4</xdr:row>
      <xdr:rowOff>182880</xdr:rowOff>
    </xdr:from>
    <xdr:to>
      <xdr:col>8</xdr:col>
      <xdr:colOff>723900</xdr:colOff>
      <xdr:row>4</xdr:row>
      <xdr:rowOff>182880</xdr:rowOff>
    </xdr:to>
    <xdr:sp macro="" textlink="">
      <xdr:nvSpPr>
        <xdr:cNvPr id="4" name="Line 10">
          <a:extLst>
            <a:ext uri="{FF2B5EF4-FFF2-40B4-BE49-F238E27FC236}">
              <a16:creationId xmlns:a16="http://schemas.microsoft.com/office/drawing/2014/main" id="{00000000-0008-0000-0100-000004000000}"/>
            </a:ext>
          </a:extLst>
        </xdr:cNvPr>
        <xdr:cNvSpPr>
          <a:spLocks noChangeShapeType="1"/>
        </xdr:cNvSpPr>
      </xdr:nvSpPr>
      <xdr:spPr bwMode="auto">
        <a:xfrm>
          <a:off x="3680460" y="800100"/>
          <a:ext cx="36499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175260</xdr:colOff>
      <xdr:row>17</xdr:row>
      <xdr:rowOff>38100</xdr:rowOff>
    </xdr:from>
    <xdr:to>
      <xdr:col>1</xdr:col>
      <xdr:colOff>68580</xdr:colOff>
      <xdr:row>17</xdr:row>
      <xdr:rowOff>198120</xdr:rowOff>
    </xdr:to>
    <xdr:sp macro="" textlink="">
      <xdr:nvSpPr>
        <xdr:cNvPr id="5" name="Rectangle 10">
          <a:extLst>
            <a:ext uri="{FF2B5EF4-FFF2-40B4-BE49-F238E27FC236}">
              <a16:creationId xmlns:a16="http://schemas.microsoft.com/office/drawing/2014/main" id="{00000000-0008-0000-0200-000005000000}"/>
            </a:ext>
          </a:extLst>
        </xdr:cNvPr>
        <xdr:cNvSpPr>
          <a:spLocks noChangeArrowheads="1"/>
        </xdr:cNvSpPr>
      </xdr:nvSpPr>
      <xdr:spPr bwMode="auto">
        <a:xfrm>
          <a:off x="304800" y="3550920"/>
          <a:ext cx="160020" cy="16002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175260</xdr:colOff>
      <xdr:row>16</xdr:row>
      <xdr:rowOff>38100</xdr:rowOff>
    </xdr:from>
    <xdr:to>
      <xdr:col>1</xdr:col>
      <xdr:colOff>68580</xdr:colOff>
      <xdr:row>16</xdr:row>
      <xdr:rowOff>198120</xdr:rowOff>
    </xdr:to>
    <xdr:sp macro="" textlink="">
      <xdr:nvSpPr>
        <xdr:cNvPr id="6" name="Rectangle 12">
          <a:extLst>
            <a:ext uri="{FF2B5EF4-FFF2-40B4-BE49-F238E27FC236}">
              <a16:creationId xmlns:a16="http://schemas.microsoft.com/office/drawing/2014/main" id="{00000000-0008-0000-0200-000006000000}"/>
            </a:ext>
          </a:extLst>
        </xdr:cNvPr>
        <xdr:cNvSpPr>
          <a:spLocks noChangeArrowheads="1"/>
        </xdr:cNvSpPr>
      </xdr:nvSpPr>
      <xdr:spPr bwMode="auto">
        <a:xfrm>
          <a:off x="304800" y="3322320"/>
          <a:ext cx="160020" cy="160020"/>
        </a:xfrm>
        <a:prstGeom prst="rect">
          <a:avLst/>
        </a:prstGeom>
        <a:solidFill>
          <a:srgbClr val="000000"/>
        </a:solidFill>
        <a:ln w="9525">
          <a:solidFill>
            <a:srgbClr val="000000"/>
          </a:solidFill>
          <a:miter lim="800000"/>
          <a:headEnd/>
          <a:tailEnd/>
        </a:ln>
      </xdr:spPr>
    </xdr:sp>
    <xdr:clientData/>
  </xdr:twoCellAnchor>
  <xdr:twoCellAnchor>
    <xdr:from>
      <xdr:col>14</xdr:col>
      <xdr:colOff>160020</xdr:colOff>
      <xdr:row>4</xdr:row>
      <xdr:rowOff>30480</xdr:rowOff>
    </xdr:from>
    <xdr:to>
      <xdr:col>14</xdr:col>
      <xdr:colOff>335280</xdr:colOff>
      <xdr:row>5</xdr:row>
      <xdr:rowOff>0</xdr:rowOff>
    </xdr:to>
    <xdr:sp macro="" textlink="">
      <xdr:nvSpPr>
        <xdr:cNvPr id="7" name="Text Box 15">
          <a:extLst>
            <a:ext uri="{FF2B5EF4-FFF2-40B4-BE49-F238E27FC236}">
              <a16:creationId xmlns:a16="http://schemas.microsoft.com/office/drawing/2014/main" id="{00000000-0008-0000-0200-000007000000}"/>
            </a:ext>
          </a:extLst>
        </xdr:cNvPr>
        <xdr:cNvSpPr txBox="1">
          <a:spLocks noChangeArrowheads="1"/>
        </xdr:cNvSpPr>
      </xdr:nvSpPr>
      <xdr:spPr bwMode="auto">
        <a:xfrm>
          <a:off x="7322820" y="975360"/>
          <a:ext cx="175260" cy="16002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257175</xdr:rowOff>
    </xdr:from>
    <xdr:to>
      <xdr:col>4</xdr:col>
      <xdr:colOff>1626852</xdr:colOff>
      <xdr:row>7</xdr:row>
      <xdr:rowOff>0</xdr:rowOff>
    </xdr:to>
    <xdr:sp macro="" textlink="">
      <xdr:nvSpPr>
        <xdr:cNvPr id="7" name="Text 1">
          <a:extLst>
            <a:ext uri="{FF2B5EF4-FFF2-40B4-BE49-F238E27FC236}">
              <a16:creationId xmlns:a16="http://schemas.microsoft.com/office/drawing/2014/main" id="{00000000-0008-0000-0300-000007000000}"/>
            </a:ext>
          </a:extLst>
        </xdr:cNvPr>
        <xdr:cNvSpPr txBox="1">
          <a:spLocks noChangeArrowheads="1"/>
        </xdr:cNvSpPr>
      </xdr:nvSpPr>
      <xdr:spPr bwMode="auto">
        <a:xfrm>
          <a:off x="0" y="257175"/>
          <a:ext cx="9483072" cy="946785"/>
        </a:xfrm>
        <a:prstGeom prst="rect">
          <a:avLst/>
        </a:prstGeom>
        <a:noFill/>
        <a:ln w="9525">
          <a:solidFill>
            <a:srgbClr val="000000"/>
          </a:solidFill>
          <a:miter lim="800000"/>
          <a:headEnd/>
          <a:tailEnd/>
        </a:ln>
      </xdr:spPr>
      <xdr:txBody>
        <a:bodyPr vertOverflow="clip" wrap="square" lIns="27432" tIns="22860" rIns="0" bIns="0" anchor="t" upright="1"/>
        <a:lstStyle/>
        <a:p>
          <a:pPr algn="l" rtl="1">
            <a:lnSpc>
              <a:spcPts val="1100"/>
            </a:lnSpc>
            <a:defRPr sz="1000"/>
          </a:pPr>
          <a:endParaRPr lang="en-US" sz="1000" b="0" i="0" strike="noStrike">
            <a:solidFill>
              <a:srgbClr val="000000"/>
            </a:solidFill>
            <a:latin typeface="Arial"/>
            <a:cs typeface="Arial"/>
          </a:endParaRPr>
        </a:p>
        <a:p>
          <a:pPr algn="l" rtl="1">
            <a:lnSpc>
              <a:spcPts val="1100"/>
            </a:lnSpc>
            <a:defRPr sz="1000"/>
          </a:pPr>
          <a:r>
            <a:rPr lang="en-US" sz="1000" b="0" i="0" strike="noStrike">
              <a:solidFill>
                <a:srgbClr val="000000"/>
              </a:solidFill>
              <a:latin typeface="Arial"/>
              <a:cs typeface="Arial"/>
            </a:rPr>
            <a:t>A public meeting of the City of Adams will be held on June 15, 2020 at 6:30  pm at  Adams City Hall, 190 N. Main , Adams, Oregon. The purpose of this meeting is to discuss the budget for the fiscal year beginning July 1, 2020 as approved by the City of Adams</a:t>
          </a:r>
          <a:r>
            <a:rPr lang="en-US" sz="1000" b="0" i="0" strike="noStrike" baseline="0">
              <a:solidFill>
                <a:srgbClr val="000000"/>
              </a:solidFill>
              <a:latin typeface="Arial"/>
              <a:cs typeface="Arial"/>
            </a:rPr>
            <a:t> </a:t>
          </a:r>
          <a:r>
            <a:rPr lang="en-US" sz="1000" b="0" i="0" strike="noStrike">
              <a:solidFill>
                <a:srgbClr val="000000"/>
              </a:solidFill>
              <a:latin typeface="Arial"/>
              <a:cs typeface="Arial"/>
            </a:rPr>
            <a:t>Budget Committee.  A summary of the budget is presented below. A copy of the budget may be inspected or obtained at 190 N. Main,</a:t>
          </a:r>
          <a:r>
            <a:rPr lang="en-US" sz="1000" b="0" i="0" strike="noStrike" baseline="0">
              <a:solidFill>
                <a:srgbClr val="000000"/>
              </a:solidFill>
              <a:latin typeface="Arial"/>
              <a:cs typeface="Arial"/>
            </a:rPr>
            <a:t> Adams, Oregon 97810</a:t>
          </a:r>
          <a:r>
            <a:rPr lang="en-US" sz="1000" b="0" i="0" strike="noStrike">
              <a:solidFill>
                <a:srgbClr val="000000"/>
              </a:solidFill>
              <a:latin typeface="Arial"/>
              <a:cs typeface="Arial"/>
            </a:rPr>
            <a:t>, between the hours of 12:00 p.m. and 6:00 p.m. This budget is for an annual budget period.  This budget was prepared on a basis of accounting that is the same as the preceding year.   If different, the major changes and their effect on the budget are: Increasing Librarian to full time with benefits </a:t>
          </a:r>
        </a:p>
        <a:p>
          <a:pPr algn="l" rtl="1">
            <a:lnSpc>
              <a:spcPts val="1100"/>
            </a:lnSpc>
            <a:defRPr sz="1000"/>
          </a:pPr>
          <a:endParaRPr lang="en-US" sz="1000" b="0" i="0" strike="noStrike">
            <a:solidFill>
              <a:srgbClr val="000000"/>
            </a:solidFill>
            <a:latin typeface="Arial"/>
            <a:cs typeface="Arial"/>
          </a:endParaRPr>
        </a:p>
      </xdr:txBody>
    </xdr:sp>
    <xdr:clientData/>
  </xdr:twoCellAnchor>
  <xdr:twoCellAnchor editAs="oneCell">
    <xdr:from>
      <xdr:col>3</xdr:col>
      <xdr:colOff>594360</xdr:colOff>
      <xdr:row>56</xdr:row>
      <xdr:rowOff>0</xdr:rowOff>
    </xdr:from>
    <xdr:to>
      <xdr:col>3</xdr:col>
      <xdr:colOff>678180</xdr:colOff>
      <xdr:row>57</xdr:row>
      <xdr:rowOff>7620</xdr:rowOff>
    </xdr:to>
    <xdr:sp macro="" textlink="">
      <xdr:nvSpPr>
        <xdr:cNvPr id="8" name="Text Box 3">
          <a:extLst>
            <a:ext uri="{FF2B5EF4-FFF2-40B4-BE49-F238E27FC236}">
              <a16:creationId xmlns:a16="http://schemas.microsoft.com/office/drawing/2014/main" id="{00000000-0008-0000-0300-000008000000}"/>
            </a:ext>
          </a:extLst>
        </xdr:cNvPr>
        <xdr:cNvSpPr txBox="1">
          <a:spLocks noChangeArrowheads="1"/>
        </xdr:cNvSpPr>
      </xdr:nvSpPr>
      <xdr:spPr bwMode="auto">
        <a:xfrm>
          <a:off x="6629400" y="9532620"/>
          <a:ext cx="8382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594360</xdr:colOff>
      <xdr:row>56</xdr:row>
      <xdr:rowOff>0</xdr:rowOff>
    </xdr:from>
    <xdr:to>
      <xdr:col>3</xdr:col>
      <xdr:colOff>678180</xdr:colOff>
      <xdr:row>57</xdr:row>
      <xdr:rowOff>7620</xdr:rowOff>
    </xdr:to>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6629400" y="9532620"/>
          <a:ext cx="8382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594360</xdr:colOff>
      <xdr:row>56</xdr:row>
      <xdr:rowOff>0</xdr:rowOff>
    </xdr:from>
    <xdr:to>
      <xdr:col>2</xdr:col>
      <xdr:colOff>678180</xdr:colOff>
      <xdr:row>57</xdr:row>
      <xdr:rowOff>7620</xdr:rowOff>
    </xdr:to>
    <xdr:sp macro="" textlink="">
      <xdr:nvSpPr>
        <xdr:cNvPr id="10" name="Text Box 3">
          <a:extLst>
            <a:ext uri="{FF2B5EF4-FFF2-40B4-BE49-F238E27FC236}">
              <a16:creationId xmlns:a16="http://schemas.microsoft.com/office/drawing/2014/main" id="{00000000-0008-0000-0300-00000A000000}"/>
            </a:ext>
          </a:extLst>
        </xdr:cNvPr>
        <xdr:cNvSpPr txBox="1">
          <a:spLocks noChangeArrowheads="1"/>
        </xdr:cNvSpPr>
      </xdr:nvSpPr>
      <xdr:spPr bwMode="auto">
        <a:xfrm>
          <a:off x="4808220" y="9532620"/>
          <a:ext cx="8382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594360</xdr:colOff>
      <xdr:row>56</xdr:row>
      <xdr:rowOff>0</xdr:rowOff>
    </xdr:from>
    <xdr:to>
      <xdr:col>2</xdr:col>
      <xdr:colOff>678180</xdr:colOff>
      <xdr:row>57</xdr:row>
      <xdr:rowOff>7620</xdr:rowOff>
    </xdr:to>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4808220" y="9532620"/>
          <a:ext cx="8382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106680</xdr:colOff>
          <xdr:row>2</xdr:row>
          <xdr:rowOff>0</xdr:rowOff>
        </xdr:from>
        <xdr:to>
          <xdr:col>10</xdr:col>
          <xdr:colOff>0</xdr:colOff>
          <xdr:row>3</xdr:row>
          <xdr:rowOff>22860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8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General Obligation Bonds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xdr:row>
          <xdr:rowOff>0</xdr:rowOff>
        </xdr:from>
        <xdr:to>
          <xdr:col>10</xdr:col>
          <xdr:colOff>0</xdr:colOff>
          <xdr:row>2</xdr:row>
          <xdr:rowOff>38100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8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Revenue Bonds or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4.xml"/><Relationship Id="rId1" Type="http://schemas.openxmlformats.org/officeDocument/2006/relationships/printerSettings" Target="../printerSettings/printerSettings25.bin"/><Relationship Id="rId6" Type="http://schemas.openxmlformats.org/officeDocument/2006/relationships/comments" Target="../comments17.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cityofadams@wtechlink.us"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A54C7-18F6-42A4-A564-B74D98F08EF5}">
  <sheetPr>
    <pageSetUpPr fitToPage="1"/>
  </sheetPr>
  <dimension ref="A1:I27"/>
  <sheetViews>
    <sheetView workbookViewId="0">
      <selection activeCell="H2" sqref="H2"/>
    </sheetView>
  </sheetViews>
  <sheetFormatPr defaultRowHeight="14.4" x14ac:dyDescent="0.3"/>
  <cols>
    <col min="3" max="3" width="10.77734375" bestFit="1" customWidth="1"/>
    <col min="4" max="4" width="11.5546875" bestFit="1" customWidth="1"/>
    <col min="7" max="7" width="10.77734375" bestFit="1" customWidth="1"/>
    <col min="8" max="8" width="13.77734375" customWidth="1"/>
    <col min="9" max="9" width="11" bestFit="1" customWidth="1"/>
  </cols>
  <sheetData>
    <row r="1" spans="1:9" x14ac:dyDescent="0.3">
      <c r="A1" t="s">
        <v>381</v>
      </c>
    </row>
    <row r="2" spans="1:9" ht="14.55" customHeight="1" x14ac:dyDescent="0.3">
      <c r="A2" s="226" t="s">
        <v>382</v>
      </c>
      <c r="H2" s="225">
        <f>SUM('LB-20 General'!F9,'LB-20 Water'!F9,'LB-20 State Street'!F9,'LB-20 Library'!F9,'LB-20 State Rev'!F9,'LB-11 Capital Outlay'!F12,'LB-11 Water Loan'!F12,'LB-11 WSR'!F12,)</f>
        <v>451886</v>
      </c>
    </row>
    <row r="3" spans="1:9" x14ac:dyDescent="0.3">
      <c r="A3" s="226" t="s">
        <v>383</v>
      </c>
      <c r="H3" s="227">
        <f>SUM('LB-20 General'!F15,'LB-20 General'!F18,'LB-20 General'!F21,'LB-20 General'!F23,'LB-20 General'!F24,'LB-20 General'!F25,'LB-20 General'!F28,'LB-20 State Street'!F19)</f>
        <v>32200</v>
      </c>
    </row>
    <row r="4" spans="1:9" x14ac:dyDescent="0.3">
      <c r="A4" s="226" t="s">
        <v>384</v>
      </c>
      <c r="H4" s="227">
        <f>SUM('LB-20 General'!F16,'LB-20 General'!F17,'LB-20 State Street'!F16,'LB-20 Library'!F18,'LB-20 Library'!F17,'LB-20 Library'!F19,'LB-20 State Rev'!F16,)</f>
        <v>35200</v>
      </c>
    </row>
    <row r="5" spans="1:9" x14ac:dyDescent="0.3">
      <c r="A5" s="226" t="s">
        <v>385</v>
      </c>
      <c r="H5" s="227">
        <v>0</v>
      </c>
    </row>
    <row r="6" spans="1:9" x14ac:dyDescent="0.3">
      <c r="A6" s="226" t="s">
        <v>386</v>
      </c>
      <c r="H6" s="227">
        <f>SUM('LB-20 General'!F28,'LB-20 State Street'!F13,'LB-20 Library'!F23)</f>
        <v>24000</v>
      </c>
    </row>
    <row r="7" spans="1:9" x14ac:dyDescent="0.3">
      <c r="A7" s="226" t="s">
        <v>387</v>
      </c>
      <c r="H7" s="227">
        <f>SUM('LB-20 General'!F12,'LB-20 General'!F19,'LB-20 General'!F20,'LB-20 Water'!F12,'LB-20 Water'!F15,'LB-20 Water'!F16,'LB-20 Water'!F17,'LB-20 Water'!F18,'LB-20 Water'!F19,'LB-20 Water'!F20,'LB-20 State Street'!F12,'LB-20 State Street'!F18,'LB-20 State Rev'!F12,'LB-11 Capital Outlay'!F15,'LB-11 Water Loan'!F15,'LB-11 Water Loan'!F15,'LB-11 WSR'!F15)</f>
        <v>145236</v>
      </c>
      <c r="I7" s="225">
        <v>139276</v>
      </c>
    </row>
    <row r="8" spans="1:9" x14ac:dyDescent="0.3">
      <c r="A8" s="226" t="s">
        <v>388</v>
      </c>
      <c r="H8" s="227">
        <f>SUM('LB-20 General'!F11,'LB-20 General'!F38,'LB-20 Library'!F15)</f>
        <v>98500</v>
      </c>
    </row>
    <row r="9" spans="1:9" x14ac:dyDescent="0.3">
      <c r="H9" s="225">
        <f>SUM(H2:H8)</f>
        <v>787022</v>
      </c>
    </row>
    <row r="11" spans="1:9" x14ac:dyDescent="0.3">
      <c r="A11" t="s">
        <v>380</v>
      </c>
      <c r="H11" s="225">
        <v>781542</v>
      </c>
    </row>
    <row r="18" spans="1:4" x14ac:dyDescent="0.3">
      <c r="A18" t="s">
        <v>389</v>
      </c>
    </row>
    <row r="19" spans="1:4" x14ac:dyDescent="0.3">
      <c r="A19" t="s">
        <v>390</v>
      </c>
      <c r="D19" s="227">
        <f>SUM(' LB-30 Admin Req'!F16,'LB-30 Park Req'!F16,'LB-30 Water Req'!F16,'LB-30 Streets Req'!F16,'LB-30 Library Req'!F16)</f>
        <v>164450</v>
      </c>
    </row>
    <row r="20" spans="1:4" x14ac:dyDescent="0.3">
      <c r="A20" t="s">
        <v>391</v>
      </c>
      <c r="D20" s="227">
        <v>217126</v>
      </c>
    </row>
    <row r="21" spans="1:4" x14ac:dyDescent="0.3">
      <c r="A21" t="s">
        <v>392</v>
      </c>
      <c r="D21" s="227">
        <f>SUM(' LB-30 Admin Req'!F31,'LB-30 Park Req'!F24,'LB-30 Water Req'!F32,'LB-30 Streets Req'!F32,'LB-11 Capital Outlay'!F30,'LB-11 WSR'!F26)</f>
        <v>312793</v>
      </c>
    </row>
    <row r="22" spans="1:4" x14ac:dyDescent="0.3">
      <c r="A22" t="s">
        <v>393</v>
      </c>
      <c r="D22" s="227">
        <f>SUM('LB-30 Water Req'!F22)</f>
        <v>22500</v>
      </c>
    </row>
    <row r="23" spans="1:4" x14ac:dyDescent="0.3">
      <c r="A23" t="s">
        <v>394</v>
      </c>
      <c r="D23" s="227">
        <f>SUM('LB-31 General D Req'!J21,' LB-30 Admin Req'!F33,)</f>
        <v>17000</v>
      </c>
    </row>
    <row r="24" spans="1:4" x14ac:dyDescent="0.3">
      <c r="A24" t="s">
        <v>395</v>
      </c>
      <c r="D24" s="227">
        <f>SUM('LB-31 General D Req'!J10,'LB-30 Water Req'!F38,'LB-30 Library Req'!F38,)</f>
        <v>68716</v>
      </c>
    </row>
    <row r="25" spans="1:4" x14ac:dyDescent="0.3">
      <c r="A25" t="s">
        <v>396</v>
      </c>
      <c r="D25" s="227">
        <v>0</v>
      </c>
    </row>
    <row r="26" spans="1:4" x14ac:dyDescent="0.3">
      <c r="A26" t="s">
        <v>444</v>
      </c>
      <c r="D26" s="227">
        <f>SUM('LB-11 Water Loan'!F40)</f>
        <v>42890</v>
      </c>
    </row>
    <row r="27" spans="1:4" x14ac:dyDescent="0.3">
      <c r="D27" s="227">
        <f>SUM(D19:D26)</f>
        <v>845475</v>
      </c>
    </row>
  </sheetData>
  <printOptions horizontalCentered="1" verticalCentered="1"/>
  <pageMargins left="0.25" right="0.25" top="0.75" bottom="0.75" header="0.3" footer="0.3"/>
  <pageSetup orientation="landscape"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42"/>
  <sheetViews>
    <sheetView zoomScaleNormal="100" workbookViewId="0">
      <selection activeCell="L26" sqref="L26"/>
    </sheetView>
  </sheetViews>
  <sheetFormatPr defaultColWidth="0" defaultRowHeight="13.2" x14ac:dyDescent="0.25"/>
  <cols>
    <col min="1" max="1" width="2.6640625" style="2" customWidth="1"/>
    <col min="2" max="3" width="11.6640625" style="2" customWidth="1"/>
    <col min="4" max="4" width="12.33203125" style="2" customWidth="1"/>
    <col min="5" max="7" width="14.6640625" style="2" customWidth="1"/>
    <col min="8" max="9" width="5.5546875" style="2" customWidth="1"/>
    <col min="10" max="12" width="12.33203125" style="2" customWidth="1"/>
    <col min="13" max="13" width="2.6640625" style="2" customWidth="1"/>
    <col min="14" max="14" width="4.109375" style="2" customWidth="1"/>
    <col min="15" max="16" width="8.6640625" style="2" hidden="1" customWidth="1"/>
    <col min="17" max="16384" width="8.6640625" style="2" hidden="1"/>
  </cols>
  <sheetData>
    <row r="1" spans="1:13" ht="15.6" x14ac:dyDescent="0.3">
      <c r="B1" s="542"/>
      <c r="C1" s="542"/>
      <c r="D1" s="542"/>
      <c r="E1" s="565" t="s">
        <v>216</v>
      </c>
      <c r="F1" s="566"/>
      <c r="G1" s="566"/>
      <c r="H1" s="542"/>
      <c r="I1" s="542"/>
      <c r="J1" s="542"/>
      <c r="K1" s="542"/>
      <c r="L1" s="542"/>
      <c r="M1" s="542"/>
    </row>
    <row r="2" spans="1:13" x14ac:dyDescent="0.25">
      <c r="B2" s="568" t="s">
        <v>77</v>
      </c>
      <c r="C2" s="569"/>
      <c r="D2" s="569"/>
      <c r="E2" s="542"/>
      <c r="F2" s="542"/>
      <c r="G2" s="542"/>
      <c r="H2" s="613"/>
      <c r="I2" s="542"/>
      <c r="J2" s="542"/>
      <c r="K2" s="542"/>
      <c r="L2" s="542"/>
      <c r="M2" s="542"/>
    </row>
    <row r="3" spans="1:13" x14ac:dyDescent="0.25">
      <c r="B3" s="568" t="s">
        <v>215</v>
      </c>
      <c r="C3" s="569"/>
      <c r="D3" s="569"/>
      <c r="E3" s="571" t="s">
        <v>159</v>
      </c>
      <c r="F3" s="571"/>
      <c r="G3" s="571"/>
      <c r="H3" s="542" t="s">
        <v>1</v>
      </c>
      <c r="I3" s="542"/>
      <c r="J3" s="542"/>
      <c r="K3" s="542"/>
      <c r="L3" s="542"/>
      <c r="M3" s="542"/>
    </row>
    <row r="4" spans="1:13" x14ac:dyDescent="0.25">
      <c r="B4" s="612"/>
      <c r="C4" s="612"/>
      <c r="D4" s="612"/>
      <c r="E4" s="542" t="s">
        <v>213</v>
      </c>
      <c r="F4" s="542"/>
      <c r="G4" s="542"/>
      <c r="H4" s="542"/>
      <c r="I4" s="542"/>
      <c r="J4" s="542"/>
      <c r="K4" s="542"/>
      <c r="L4" s="542"/>
      <c r="M4" s="542"/>
    </row>
    <row r="5" spans="1:13" ht="12.75" customHeight="1" x14ac:dyDescent="0.25">
      <c r="A5" s="556"/>
      <c r="B5" s="575" t="s">
        <v>14</v>
      </c>
      <c r="C5" s="575"/>
      <c r="D5" s="552"/>
      <c r="E5" s="576" t="s">
        <v>124</v>
      </c>
      <c r="F5" s="577"/>
      <c r="G5" s="578"/>
      <c r="H5" s="582" t="s">
        <v>212</v>
      </c>
      <c r="I5" s="585" t="s">
        <v>211</v>
      </c>
      <c r="J5" s="600" t="s">
        <v>366</v>
      </c>
      <c r="K5" s="577"/>
      <c r="L5" s="577"/>
      <c r="M5" s="556"/>
    </row>
    <row r="6" spans="1:13" x14ac:dyDescent="0.25">
      <c r="A6" s="557"/>
      <c r="B6" s="542" t="s">
        <v>16</v>
      </c>
      <c r="C6" s="542"/>
      <c r="D6" s="91" t="s">
        <v>17</v>
      </c>
      <c r="E6" s="579"/>
      <c r="F6" s="580"/>
      <c r="G6" s="581"/>
      <c r="H6" s="583"/>
      <c r="I6" s="557"/>
      <c r="J6" s="587"/>
      <c r="K6" s="588"/>
      <c r="L6" s="588"/>
      <c r="M6" s="557"/>
    </row>
    <row r="7" spans="1:13" x14ac:dyDescent="0.25">
      <c r="A7" s="557"/>
      <c r="B7" s="90" t="s">
        <v>22</v>
      </c>
      <c r="C7" s="89" t="s">
        <v>23</v>
      </c>
      <c r="D7" s="88" t="s">
        <v>24</v>
      </c>
      <c r="E7" s="579"/>
      <c r="F7" s="580"/>
      <c r="G7" s="581"/>
      <c r="H7" s="583"/>
      <c r="I7" s="557"/>
      <c r="J7" s="87" t="s">
        <v>210</v>
      </c>
      <c r="K7" s="87" t="s">
        <v>209</v>
      </c>
      <c r="L7" s="86" t="s">
        <v>208</v>
      </c>
      <c r="M7" s="557"/>
    </row>
    <row r="8" spans="1:13" x14ac:dyDescent="0.25">
      <c r="A8" s="558"/>
      <c r="B8" s="144" t="s">
        <v>363</v>
      </c>
      <c r="C8" s="144" t="s">
        <v>364</v>
      </c>
      <c r="D8" s="145" t="s">
        <v>365</v>
      </c>
      <c r="E8" s="579"/>
      <c r="F8" s="580"/>
      <c r="G8" s="581"/>
      <c r="H8" s="583"/>
      <c r="I8" s="557"/>
      <c r="J8" s="83" t="s">
        <v>25</v>
      </c>
      <c r="K8" s="83" t="s">
        <v>26</v>
      </c>
      <c r="L8" s="82" t="s">
        <v>27</v>
      </c>
      <c r="M8" s="558"/>
    </row>
    <row r="9" spans="1:13" ht="13.2" customHeight="1" x14ac:dyDescent="0.25">
      <c r="A9" s="78">
        <v>1</v>
      </c>
      <c r="B9" s="146">
        <v>12000</v>
      </c>
      <c r="C9" s="146">
        <v>8013</v>
      </c>
      <c r="D9" s="146">
        <v>12000</v>
      </c>
      <c r="E9" s="584" t="s">
        <v>241</v>
      </c>
      <c r="F9" s="584"/>
      <c r="G9" s="584"/>
      <c r="H9" s="20">
        <v>0.25</v>
      </c>
      <c r="I9" s="20"/>
      <c r="J9" s="20">
        <v>12000</v>
      </c>
      <c r="K9" s="20">
        <v>12000</v>
      </c>
      <c r="L9" s="20">
        <v>12000</v>
      </c>
      <c r="M9" s="78">
        <v>1</v>
      </c>
    </row>
    <row r="10" spans="1:13" ht="13.2" customHeight="1" x14ac:dyDescent="0.25">
      <c r="A10" s="78">
        <v>2</v>
      </c>
      <c r="B10" s="146">
        <v>1200</v>
      </c>
      <c r="C10" s="146">
        <v>694</v>
      </c>
      <c r="D10" s="146">
        <v>1200</v>
      </c>
      <c r="E10" s="572" t="s">
        <v>160</v>
      </c>
      <c r="F10" s="573"/>
      <c r="G10" s="574"/>
      <c r="H10" s="20"/>
      <c r="I10" s="20"/>
      <c r="J10" s="20">
        <v>1200</v>
      </c>
      <c r="K10" s="20">
        <v>1200</v>
      </c>
      <c r="L10" s="20">
        <v>1200</v>
      </c>
      <c r="M10" s="78">
        <v>2</v>
      </c>
    </row>
    <row r="11" spans="1:13" ht="13.2" customHeight="1" x14ac:dyDescent="0.25">
      <c r="A11" s="78">
        <v>3</v>
      </c>
      <c r="B11" s="146">
        <v>2100</v>
      </c>
      <c r="C11" s="146">
        <v>1386</v>
      </c>
      <c r="D11" s="146">
        <v>2400</v>
      </c>
      <c r="E11" s="572" t="s">
        <v>161</v>
      </c>
      <c r="F11" s="573"/>
      <c r="G11" s="574"/>
      <c r="H11" s="20"/>
      <c r="I11" s="20"/>
      <c r="J11" s="20">
        <v>2400</v>
      </c>
      <c r="K11" s="20">
        <v>2400</v>
      </c>
      <c r="L11" s="20">
        <v>2400</v>
      </c>
      <c r="M11" s="78">
        <v>3</v>
      </c>
    </row>
    <row r="12" spans="1:13" ht="13.2" customHeight="1" x14ac:dyDescent="0.25">
      <c r="A12" s="78">
        <v>4</v>
      </c>
      <c r="B12" s="146"/>
      <c r="C12" s="146"/>
      <c r="D12" s="146"/>
      <c r="E12" s="572">
        <v>4</v>
      </c>
      <c r="F12" s="573"/>
      <c r="G12" s="574"/>
      <c r="H12" s="20"/>
      <c r="I12" s="20"/>
      <c r="J12" s="20"/>
      <c r="K12" s="20"/>
      <c r="L12" s="20"/>
      <c r="M12" s="78">
        <v>4</v>
      </c>
    </row>
    <row r="13" spans="1:13" ht="13.2" customHeight="1" x14ac:dyDescent="0.25">
      <c r="A13" s="78">
        <v>5</v>
      </c>
      <c r="B13" s="146">
        <v>250</v>
      </c>
      <c r="C13" s="146">
        <v>225</v>
      </c>
      <c r="D13" s="146">
        <v>250</v>
      </c>
      <c r="E13" s="572" t="s">
        <v>242</v>
      </c>
      <c r="F13" s="573"/>
      <c r="G13" s="574"/>
      <c r="H13" s="20"/>
      <c r="I13" s="20"/>
      <c r="J13" s="20">
        <v>250</v>
      </c>
      <c r="K13" s="20">
        <v>250</v>
      </c>
      <c r="L13" s="20">
        <v>250</v>
      </c>
      <c r="M13" s="78">
        <v>5</v>
      </c>
    </row>
    <row r="14" spans="1:13" ht="13.2" customHeight="1" x14ac:dyDescent="0.25">
      <c r="A14" s="78">
        <v>6</v>
      </c>
      <c r="B14" s="146">
        <v>500</v>
      </c>
      <c r="C14" s="146">
        <v>478</v>
      </c>
      <c r="D14" s="146">
        <v>500</v>
      </c>
      <c r="E14" s="572" t="s">
        <v>243</v>
      </c>
      <c r="F14" s="573"/>
      <c r="G14" s="574"/>
      <c r="H14" s="20"/>
      <c r="I14" s="20"/>
      <c r="J14" s="20">
        <v>500</v>
      </c>
      <c r="K14" s="20">
        <v>500</v>
      </c>
      <c r="L14" s="20">
        <v>500</v>
      </c>
      <c r="M14" s="78">
        <v>6</v>
      </c>
    </row>
    <row r="15" spans="1:13" ht="13.2" customHeight="1" x14ac:dyDescent="0.25">
      <c r="A15" s="78">
        <v>7</v>
      </c>
      <c r="B15" s="146">
        <v>3000</v>
      </c>
      <c r="C15" s="146">
        <v>1321</v>
      </c>
      <c r="D15" s="146">
        <v>3000</v>
      </c>
      <c r="E15" s="572" t="s">
        <v>244</v>
      </c>
      <c r="F15" s="573"/>
      <c r="G15" s="574"/>
      <c r="H15" s="20"/>
      <c r="I15" s="20"/>
      <c r="J15" s="20">
        <v>3000</v>
      </c>
      <c r="K15" s="20">
        <v>3000</v>
      </c>
      <c r="L15" s="20">
        <v>3000</v>
      </c>
      <c r="M15" s="78">
        <v>7</v>
      </c>
    </row>
    <row r="16" spans="1:13" ht="13.2" customHeight="1" x14ac:dyDescent="0.25">
      <c r="A16" s="78">
        <v>8</v>
      </c>
      <c r="B16" s="146"/>
      <c r="C16" s="146"/>
      <c r="D16" s="146"/>
      <c r="E16" s="572">
        <v>8</v>
      </c>
      <c r="F16" s="573"/>
      <c r="G16" s="574"/>
      <c r="H16" s="20"/>
      <c r="I16" s="20"/>
      <c r="J16" s="20"/>
      <c r="K16" s="20"/>
      <c r="L16" s="20"/>
      <c r="M16" s="78">
        <v>8</v>
      </c>
    </row>
    <row r="17" spans="1:13" ht="13.2" customHeight="1" x14ac:dyDescent="0.25">
      <c r="A17" s="78">
        <v>9</v>
      </c>
      <c r="B17" s="146">
        <v>3500</v>
      </c>
      <c r="C17" s="146">
        <v>637</v>
      </c>
      <c r="D17" s="146">
        <v>3500</v>
      </c>
      <c r="E17" s="572" t="s">
        <v>245</v>
      </c>
      <c r="F17" s="573"/>
      <c r="G17" s="574"/>
      <c r="H17" s="20"/>
      <c r="I17" s="20"/>
      <c r="J17" s="20">
        <v>3500</v>
      </c>
      <c r="K17" s="20">
        <v>3500</v>
      </c>
      <c r="L17" s="20">
        <v>3500</v>
      </c>
      <c r="M17" s="78">
        <v>9</v>
      </c>
    </row>
    <row r="18" spans="1:13" ht="13.2" customHeight="1" x14ac:dyDescent="0.25">
      <c r="A18" s="78">
        <v>10</v>
      </c>
      <c r="B18" s="146">
        <v>0</v>
      </c>
      <c r="C18" s="146">
        <v>0</v>
      </c>
      <c r="D18" s="146">
        <v>0</v>
      </c>
      <c r="E18" s="572" t="s">
        <v>246</v>
      </c>
      <c r="F18" s="573"/>
      <c r="G18" s="574"/>
      <c r="H18" s="20"/>
      <c r="I18" s="20"/>
      <c r="J18" s="20">
        <v>0</v>
      </c>
      <c r="K18" s="20">
        <v>0</v>
      </c>
      <c r="L18" s="20">
        <v>0</v>
      </c>
      <c r="M18" s="78">
        <v>10</v>
      </c>
    </row>
    <row r="19" spans="1:13" ht="13.2" customHeight="1" x14ac:dyDescent="0.25">
      <c r="A19" s="78">
        <v>11</v>
      </c>
      <c r="B19" s="146">
        <v>750</v>
      </c>
      <c r="C19" s="146">
        <v>285</v>
      </c>
      <c r="D19" s="146">
        <v>1000</v>
      </c>
      <c r="E19" s="572" t="s">
        <v>247</v>
      </c>
      <c r="F19" s="573"/>
      <c r="G19" s="574"/>
      <c r="H19" s="20"/>
      <c r="I19" s="20"/>
      <c r="J19" s="20">
        <v>1000</v>
      </c>
      <c r="K19" s="20">
        <v>1000</v>
      </c>
      <c r="L19" s="20">
        <v>1000</v>
      </c>
      <c r="M19" s="78">
        <v>11</v>
      </c>
    </row>
    <row r="20" spans="1:13" ht="13.2" customHeight="1" x14ac:dyDescent="0.25">
      <c r="A20" s="78">
        <v>12</v>
      </c>
      <c r="B20" s="146"/>
      <c r="C20" s="146"/>
      <c r="D20" s="146"/>
      <c r="E20" s="572">
        <v>12</v>
      </c>
      <c r="F20" s="573"/>
      <c r="G20" s="574"/>
      <c r="H20" s="20"/>
      <c r="I20" s="20"/>
      <c r="J20" s="20"/>
      <c r="K20" s="20"/>
      <c r="L20" s="20"/>
      <c r="M20" s="78">
        <v>12</v>
      </c>
    </row>
    <row r="21" spans="1:13" ht="13.2" customHeight="1" x14ac:dyDescent="0.25">
      <c r="A21" s="78">
        <v>13</v>
      </c>
      <c r="B21" s="146">
        <v>3000</v>
      </c>
      <c r="C21" s="146">
        <v>0</v>
      </c>
      <c r="D21" s="146">
        <v>3000</v>
      </c>
      <c r="E21" s="572" t="s">
        <v>248</v>
      </c>
      <c r="F21" s="573"/>
      <c r="G21" s="574"/>
      <c r="H21" s="20"/>
      <c r="I21" s="20"/>
      <c r="J21" s="224">
        <v>3000</v>
      </c>
      <c r="K21" s="20">
        <v>3000</v>
      </c>
      <c r="L21" s="20">
        <v>3000</v>
      </c>
      <c r="M21" s="78">
        <v>13</v>
      </c>
    </row>
    <row r="22" spans="1:13" ht="13.2" customHeight="1" x14ac:dyDescent="0.25">
      <c r="A22" s="78">
        <v>14</v>
      </c>
      <c r="B22" s="146"/>
      <c r="C22" s="146"/>
      <c r="D22" s="146"/>
      <c r="E22" s="572">
        <v>14</v>
      </c>
      <c r="F22" s="573"/>
      <c r="G22" s="574"/>
      <c r="H22" s="20"/>
      <c r="I22" s="20"/>
      <c r="J22" s="20"/>
      <c r="K22" s="20"/>
      <c r="L22" s="20"/>
      <c r="M22" s="78">
        <v>14</v>
      </c>
    </row>
    <row r="23" spans="1:13" ht="13.2" customHeight="1" x14ac:dyDescent="0.25">
      <c r="A23" s="78">
        <v>15</v>
      </c>
      <c r="B23" s="146"/>
      <c r="C23" s="146"/>
      <c r="D23" s="146"/>
      <c r="E23" s="572" t="s">
        <v>249</v>
      </c>
      <c r="F23" s="573"/>
      <c r="G23" s="574"/>
      <c r="H23" s="20"/>
      <c r="I23" s="20"/>
      <c r="J23" s="20"/>
      <c r="K23" s="20"/>
      <c r="L23" s="20"/>
      <c r="M23" s="78">
        <v>15</v>
      </c>
    </row>
    <row r="24" spans="1:13" ht="13.2" customHeight="1" x14ac:dyDescent="0.25">
      <c r="A24" s="78">
        <v>16</v>
      </c>
      <c r="B24" s="146"/>
      <c r="C24" s="146"/>
      <c r="D24" s="146"/>
      <c r="E24" s="572">
        <v>16</v>
      </c>
      <c r="F24" s="573"/>
      <c r="G24" s="574"/>
      <c r="H24" s="20"/>
      <c r="I24" s="20"/>
      <c r="J24" s="20"/>
      <c r="K24" s="20"/>
      <c r="L24" s="20"/>
      <c r="M24" s="78">
        <v>16</v>
      </c>
    </row>
    <row r="25" spans="1:13" ht="13.2" customHeight="1" x14ac:dyDescent="0.25">
      <c r="A25" s="78">
        <v>17</v>
      </c>
      <c r="B25" s="146">
        <v>0</v>
      </c>
      <c r="C25" s="146">
        <v>0</v>
      </c>
      <c r="D25" s="146">
        <v>0</v>
      </c>
      <c r="E25" s="572" t="s">
        <v>250</v>
      </c>
      <c r="F25" s="573"/>
      <c r="G25" s="574"/>
      <c r="H25" s="20"/>
      <c r="I25" s="20"/>
      <c r="J25" s="20">
        <v>0</v>
      </c>
      <c r="K25" s="20">
        <v>0</v>
      </c>
      <c r="L25" s="20">
        <v>0</v>
      </c>
      <c r="M25" s="78">
        <v>17</v>
      </c>
    </row>
    <row r="26" spans="1:13" ht="13.2" customHeight="1" x14ac:dyDescent="0.25">
      <c r="A26" s="78">
        <v>18</v>
      </c>
      <c r="B26" s="146"/>
      <c r="C26" s="146"/>
      <c r="D26" s="146"/>
      <c r="E26" s="572">
        <v>18</v>
      </c>
      <c r="F26" s="573"/>
      <c r="G26" s="574"/>
      <c r="H26" s="20"/>
      <c r="I26" s="20"/>
      <c r="J26" s="20"/>
      <c r="K26" s="20"/>
      <c r="L26" s="20"/>
      <c r="M26" s="78">
        <v>18</v>
      </c>
    </row>
    <row r="27" spans="1:13" ht="13.2" customHeight="1" x14ac:dyDescent="0.25">
      <c r="A27" s="78">
        <v>19</v>
      </c>
      <c r="B27" s="146"/>
      <c r="C27" s="146"/>
      <c r="D27" s="146"/>
      <c r="E27" s="572">
        <v>19</v>
      </c>
      <c r="F27" s="573"/>
      <c r="G27" s="574"/>
      <c r="H27" s="20"/>
      <c r="I27" s="20"/>
      <c r="J27" s="20"/>
      <c r="K27" s="20"/>
      <c r="L27" s="20"/>
      <c r="M27" s="78">
        <v>19</v>
      </c>
    </row>
    <row r="28" spans="1:13" ht="13.2" customHeight="1" x14ac:dyDescent="0.25">
      <c r="A28" s="78">
        <v>20</v>
      </c>
      <c r="B28" s="146"/>
      <c r="C28" s="146"/>
      <c r="D28" s="146"/>
      <c r="E28" s="572">
        <v>20</v>
      </c>
      <c r="F28" s="573"/>
      <c r="G28" s="574"/>
      <c r="H28" s="20"/>
      <c r="I28" s="20"/>
      <c r="J28" s="20"/>
      <c r="K28" s="20"/>
      <c r="L28" s="20"/>
      <c r="M28" s="78">
        <v>20</v>
      </c>
    </row>
    <row r="29" spans="1:13" ht="13.2" customHeight="1" x14ac:dyDescent="0.25">
      <c r="A29" s="78">
        <v>21</v>
      </c>
      <c r="B29" s="146"/>
      <c r="C29" s="146"/>
      <c r="D29" s="146"/>
      <c r="E29" s="572">
        <v>21</v>
      </c>
      <c r="F29" s="573"/>
      <c r="G29" s="574"/>
      <c r="H29" s="20"/>
      <c r="I29" s="20"/>
      <c r="J29" s="20"/>
      <c r="K29" s="20"/>
      <c r="L29" s="20"/>
      <c r="M29" s="78">
        <v>21</v>
      </c>
    </row>
    <row r="30" spans="1:13" ht="13.2" customHeight="1" x14ac:dyDescent="0.25">
      <c r="A30" s="78">
        <v>22</v>
      </c>
      <c r="B30" s="146"/>
      <c r="C30" s="146"/>
      <c r="D30" s="146"/>
      <c r="E30" s="572">
        <v>22</v>
      </c>
      <c r="F30" s="573"/>
      <c r="G30" s="574"/>
      <c r="H30" s="20"/>
      <c r="I30" s="20"/>
      <c r="J30" s="20"/>
      <c r="K30" s="20"/>
      <c r="L30" s="20"/>
      <c r="M30" s="78">
        <v>22</v>
      </c>
    </row>
    <row r="31" spans="1:13" ht="13.2" customHeight="1" x14ac:dyDescent="0.25">
      <c r="A31" s="78">
        <v>23</v>
      </c>
      <c r="B31" s="146"/>
      <c r="C31" s="146"/>
      <c r="D31" s="146"/>
      <c r="E31" s="572">
        <v>23</v>
      </c>
      <c r="F31" s="573"/>
      <c r="G31" s="574"/>
      <c r="H31" s="20"/>
      <c r="I31" s="20"/>
      <c r="J31" s="20"/>
      <c r="K31" s="20"/>
      <c r="L31" s="20"/>
      <c r="M31" s="78">
        <v>23</v>
      </c>
    </row>
    <row r="32" spans="1:13" ht="13.2" customHeight="1" x14ac:dyDescent="0.25">
      <c r="A32" s="78">
        <v>24</v>
      </c>
      <c r="B32" s="146"/>
      <c r="C32" s="146"/>
      <c r="D32" s="146"/>
      <c r="E32" s="572">
        <v>24</v>
      </c>
      <c r="F32" s="573"/>
      <c r="G32" s="574"/>
      <c r="H32" s="20"/>
      <c r="I32" s="20"/>
      <c r="J32" s="20"/>
      <c r="K32" s="20"/>
      <c r="L32" s="20"/>
      <c r="M32" s="78">
        <v>24</v>
      </c>
    </row>
    <row r="33" spans="1:13" ht="13.2" customHeight="1" x14ac:dyDescent="0.25">
      <c r="A33" s="78">
        <v>25</v>
      </c>
      <c r="B33" s="146"/>
      <c r="C33" s="146"/>
      <c r="D33" s="146"/>
      <c r="E33" s="572">
        <v>25</v>
      </c>
      <c r="F33" s="573"/>
      <c r="G33" s="574"/>
      <c r="H33" s="20"/>
      <c r="I33" s="20"/>
      <c r="J33" s="20"/>
      <c r="K33" s="20"/>
      <c r="L33" s="20"/>
      <c r="M33" s="78">
        <v>25</v>
      </c>
    </row>
    <row r="34" spans="1:13" ht="13.2" customHeight="1" x14ac:dyDescent="0.25">
      <c r="A34" s="78">
        <v>26</v>
      </c>
      <c r="B34" s="146"/>
      <c r="C34" s="146"/>
      <c r="D34" s="146"/>
      <c r="E34" s="572">
        <v>26</v>
      </c>
      <c r="F34" s="573"/>
      <c r="G34" s="574"/>
      <c r="H34" s="20"/>
      <c r="I34" s="20"/>
      <c r="J34" s="20"/>
      <c r="K34" s="20"/>
      <c r="L34" s="20"/>
      <c r="M34" s="78">
        <v>26</v>
      </c>
    </row>
    <row r="35" spans="1:13" ht="13.2" customHeight="1" x14ac:dyDescent="0.25">
      <c r="A35" s="78">
        <v>27</v>
      </c>
      <c r="B35" s="146"/>
      <c r="C35" s="146"/>
      <c r="D35" s="146"/>
      <c r="E35" s="572">
        <v>27</v>
      </c>
      <c r="F35" s="573"/>
      <c r="G35" s="574"/>
      <c r="H35" s="20"/>
      <c r="I35" s="20"/>
      <c r="J35" s="20"/>
      <c r="K35" s="20"/>
      <c r="L35" s="20"/>
      <c r="M35" s="78">
        <v>27</v>
      </c>
    </row>
    <row r="36" spans="1:13" ht="13.2" customHeight="1" x14ac:dyDescent="0.25">
      <c r="A36" s="78">
        <v>28</v>
      </c>
      <c r="B36" s="146"/>
      <c r="C36" s="146"/>
      <c r="D36" s="146"/>
      <c r="E36" s="572">
        <v>28</v>
      </c>
      <c r="F36" s="573"/>
      <c r="G36" s="574"/>
      <c r="H36" s="20"/>
      <c r="I36" s="20"/>
      <c r="J36" s="20"/>
      <c r="K36" s="20"/>
      <c r="L36" s="20"/>
      <c r="M36" s="78">
        <v>28</v>
      </c>
    </row>
    <row r="37" spans="1:13" ht="13.2" customHeight="1" x14ac:dyDescent="0.25">
      <c r="A37" s="78">
        <v>29</v>
      </c>
      <c r="B37" s="146"/>
      <c r="C37" s="146"/>
      <c r="D37" s="146"/>
      <c r="E37" s="572">
        <v>29</v>
      </c>
      <c r="F37" s="573"/>
      <c r="G37" s="574"/>
      <c r="H37" s="20"/>
      <c r="I37" s="20"/>
      <c r="J37" s="20"/>
      <c r="K37" s="20"/>
      <c r="L37" s="20"/>
      <c r="M37" s="78">
        <v>29</v>
      </c>
    </row>
    <row r="38" spans="1:13" ht="13.2" customHeight="1" x14ac:dyDescent="0.25">
      <c r="A38" s="78">
        <v>30</v>
      </c>
      <c r="B38" s="146"/>
      <c r="C38" s="146"/>
      <c r="D38" s="146"/>
      <c r="E38" s="572">
        <v>30</v>
      </c>
      <c r="F38" s="573"/>
      <c r="G38" s="574"/>
      <c r="H38" s="20"/>
      <c r="I38" s="20"/>
      <c r="J38" s="20"/>
      <c r="K38" s="20"/>
      <c r="L38" s="20"/>
      <c r="M38" s="78">
        <v>30</v>
      </c>
    </row>
    <row r="39" spans="1:13" ht="13.2" customHeight="1" x14ac:dyDescent="0.25">
      <c r="A39" s="78">
        <v>31</v>
      </c>
      <c r="B39" s="146"/>
      <c r="C39" s="146"/>
      <c r="D39" s="146"/>
      <c r="E39" s="589" t="s">
        <v>223</v>
      </c>
      <c r="F39" s="590"/>
      <c r="G39" s="591"/>
      <c r="H39" s="20"/>
      <c r="I39" s="20"/>
      <c r="J39" s="114"/>
      <c r="K39" s="114"/>
      <c r="L39" s="114"/>
      <c r="M39" s="78">
        <v>31</v>
      </c>
    </row>
    <row r="40" spans="1:13" ht="13.2" customHeight="1" thickBot="1" x14ac:dyDescent="0.3">
      <c r="A40" s="77">
        <v>32</v>
      </c>
      <c r="B40" s="147"/>
      <c r="C40" s="147"/>
      <c r="D40" s="147"/>
      <c r="E40" s="592" t="s">
        <v>224</v>
      </c>
      <c r="F40" s="593"/>
      <c r="G40" s="594"/>
      <c r="H40" s="24"/>
      <c r="I40" s="24"/>
      <c r="J40" s="24"/>
      <c r="K40" s="24"/>
      <c r="L40" s="24"/>
      <c r="M40" s="77">
        <v>32</v>
      </c>
    </row>
    <row r="41" spans="1:13" s="73" customFormat="1" ht="13.8" thickBot="1" x14ac:dyDescent="0.3">
      <c r="A41" s="76">
        <v>33</v>
      </c>
      <c r="B41" s="148">
        <f>SUM(B9:B39)</f>
        <v>26300</v>
      </c>
      <c r="C41" s="148">
        <f>SUM(C9:C39)</f>
        <v>13039</v>
      </c>
      <c r="D41" s="148">
        <f>SUM(D9:D40)</f>
        <v>26850</v>
      </c>
      <c r="E41" s="595" t="s">
        <v>225</v>
      </c>
      <c r="F41" s="595"/>
      <c r="G41" s="595"/>
      <c r="H41" s="116"/>
      <c r="I41" s="116"/>
      <c r="J41" s="116">
        <f>SUM(J9:J40)</f>
        <v>26850</v>
      </c>
      <c r="K41" s="116">
        <f>SUM(K9:K40)</f>
        <v>26850</v>
      </c>
      <c r="L41" s="116">
        <f>SUM(L9:L40)</f>
        <v>26850</v>
      </c>
      <c r="M41" s="74">
        <v>33</v>
      </c>
    </row>
    <row r="42" spans="1:13" x14ac:dyDescent="0.25">
      <c r="B42" s="92" t="s">
        <v>184</v>
      </c>
    </row>
  </sheetData>
  <mergeCells count="53">
    <mergeCell ref="E37:G37"/>
    <mergeCell ref="E38:G38"/>
    <mergeCell ref="E39:G39"/>
    <mergeCell ref="E40:G40"/>
    <mergeCell ref="E41:G41"/>
    <mergeCell ref="E36:G36"/>
    <mergeCell ref="E25:G25"/>
    <mergeCell ref="E26:G26"/>
    <mergeCell ref="E27:G27"/>
    <mergeCell ref="E28:G28"/>
    <mergeCell ref="E29:G29"/>
    <mergeCell ref="E30:G30"/>
    <mergeCell ref="E31:G31"/>
    <mergeCell ref="E32:G32"/>
    <mergeCell ref="E33:G33"/>
    <mergeCell ref="E34:G34"/>
    <mergeCell ref="E35:G35"/>
    <mergeCell ref="E24:G24"/>
    <mergeCell ref="E13:G13"/>
    <mergeCell ref="E14:G14"/>
    <mergeCell ref="E15:G15"/>
    <mergeCell ref="E16:G16"/>
    <mergeCell ref="E17:G17"/>
    <mergeCell ref="E18:G18"/>
    <mergeCell ref="E19:G19"/>
    <mergeCell ref="E20:G20"/>
    <mergeCell ref="E21:G21"/>
    <mergeCell ref="E22:G22"/>
    <mergeCell ref="E23:G23"/>
    <mergeCell ref="M5:M8"/>
    <mergeCell ref="B6:C6"/>
    <mergeCell ref="E9:G9"/>
    <mergeCell ref="E10:G10"/>
    <mergeCell ref="E11:G11"/>
    <mergeCell ref="I5:I8"/>
    <mergeCell ref="J5:L6"/>
    <mergeCell ref="E12:G12"/>
    <mergeCell ref="A5:A8"/>
    <mergeCell ref="B5:D5"/>
    <mergeCell ref="E5:G8"/>
    <mergeCell ref="H5:H8"/>
    <mergeCell ref="B3:D3"/>
    <mergeCell ref="E3:G3"/>
    <mergeCell ref="H3:M3"/>
    <mergeCell ref="B4:D4"/>
    <mergeCell ref="E4:G4"/>
    <mergeCell ref="H4:M4"/>
    <mergeCell ref="B1:D1"/>
    <mergeCell ref="E1:G1"/>
    <mergeCell ref="H1:M1"/>
    <mergeCell ref="B2:D2"/>
    <mergeCell ref="E2:G2"/>
    <mergeCell ref="H2:M2"/>
  </mergeCells>
  <printOptions horizontalCentered="1" verticalCentered="1"/>
  <pageMargins left="0.25" right="0.25" top="0.75" bottom="0.75" header="0.3" footer="0.3"/>
  <pageSetup scale="89" orientation="landscape" verticalDpi="300" r:id="rId1"/>
  <headerFooter alignWithMargins="0">
    <oddFooter>&amp;L&amp;8*Include schedule of pay ranges&amp;RPage &amp;P of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292"/>
  <sheetViews>
    <sheetView zoomScaleNormal="100" workbookViewId="0">
      <selection activeCell="B3" sqref="B3:C3"/>
    </sheetView>
  </sheetViews>
  <sheetFormatPr defaultColWidth="0" defaultRowHeight="15.6" zeroHeight="1" x14ac:dyDescent="0.3"/>
  <cols>
    <col min="1" max="1" width="3.6640625" style="34" customWidth="1"/>
    <col min="2" max="3" width="15" style="34" customWidth="1"/>
    <col min="4" max="4" width="15.33203125" style="35" customWidth="1"/>
    <col min="5" max="5" width="34.44140625" style="2" customWidth="1"/>
    <col min="6" max="8" width="15.33203125" style="2" customWidth="1"/>
    <col min="9" max="9" width="4.33203125" style="2" customWidth="1"/>
    <col min="10" max="10" width="4.44140625" style="2" customWidth="1"/>
    <col min="11" max="16384" width="0" style="2" hidden="1"/>
  </cols>
  <sheetData>
    <row r="1" spans="1:10" ht="17.399999999999999" x14ac:dyDescent="0.3">
      <c r="B1" s="540" t="s">
        <v>77</v>
      </c>
      <c r="C1" s="541"/>
      <c r="E1" s="37" t="s">
        <v>78</v>
      </c>
      <c r="G1" s="542"/>
      <c r="H1" s="542"/>
      <c r="I1" s="6"/>
    </row>
    <row r="2" spans="1:10" x14ac:dyDescent="0.3">
      <c r="B2" s="540" t="s">
        <v>79</v>
      </c>
      <c r="C2" s="541"/>
      <c r="E2" s="36" t="s">
        <v>112</v>
      </c>
      <c r="F2" s="543" t="s">
        <v>49</v>
      </c>
      <c r="G2" s="543"/>
      <c r="H2" s="543"/>
      <c r="I2" s="38"/>
    </row>
    <row r="3" spans="1:10" ht="12" customHeight="1" x14ac:dyDescent="0.3">
      <c r="B3" s="544"/>
      <c r="C3" s="544"/>
      <c r="D3" s="172"/>
      <c r="E3" s="5" t="s">
        <v>12</v>
      </c>
      <c r="F3" s="545" t="s">
        <v>81</v>
      </c>
      <c r="G3" s="545"/>
      <c r="H3" s="545"/>
    </row>
    <row r="4" spans="1:10" ht="15.75" customHeight="1" x14ac:dyDescent="0.25">
      <c r="A4" s="546"/>
      <c r="B4" s="617" t="s">
        <v>14</v>
      </c>
      <c r="C4" s="618"/>
      <c r="D4" s="619"/>
      <c r="E4" s="551" t="s">
        <v>82</v>
      </c>
      <c r="F4" s="553" t="s">
        <v>366</v>
      </c>
      <c r="G4" s="554"/>
      <c r="H4" s="555"/>
      <c r="I4" s="556"/>
    </row>
    <row r="5" spans="1:10" ht="15.75" customHeight="1" x14ac:dyDescent="0.25">
      <c r="A5" s="547"/>
      <c r="B5" s="620" t="s">
        <v>16</v>
      </c>
      <c r="C5" s="621"/>
      <c r="D5" s="173" t="s">
        <v>17</v>
      </c>
      <c r="E5" s="552"/>
      <c r="F5" s="561" t="s">
        <v>83</v>
      </c>
      <c r="G5" s="561" t="s">
        <v>84</v>
      </c>
      <c r="H5" s="561" t="s">
        <v>85</v>
      </c>
      <c r="I5" s="557"/>
    </row>
    <row r="6" spans="1:10" ht="15.75" customHeight="1" x14ac:dyDescent="0.25">
      <c r="A6" s="547"/>
      <c r="B6" s="173" t="s">
        <v>22</v>
      </c>
      <c r="C6" s="174" t="s">
        <v>23</v>
      </c>
      <c r="D6" s="175" t="s">
        <v>24</v>
      </c>
      <c r="E6" s="552"/>
      <c r="F6" s="562"/>
      <c r="G6" s="563"/>
      <c r="H6" s="562"/>
      <c r="I6" s="557"/>
    </row>
    <row r="7" spans="1:10" ht="15.75" customHeight="1" x14ac:dyDescent="0.25">
      <c r="A7" s="548"/>
      <c r="B7" s="160" t="s">
        <v>363</v>
      </c>
      <c r="C7" s="160" t="s">
        <v>364</v>
      </c>
      <c r="D7" s="162" t="s">
        <v>365</v>
      </c>
      <c r="E7" s="552"/>
      <c r="F7" s="562"/>
      <c r="G7" s="563"/>
      <c r="H7" s="562"/>
      <c r="I7" s="558"/>
    </row>
    <row r="8" spans="1:10" ht="12.6" customHeight="1" x14ac:dyDescent="0.25">
      <c r="A8" s="16"/>
      <c r="B8" s="161"/>
      <c r="C8" s="161"/>
      <c r="D8" s="161"/>
      <c r="E8" s="16"/>
      <c r="F8" s="16"/>
      <c r="G8" s="16"/>
      <c r="H8" s="16"/>
      <c r="I8" s="16"/>
      <c r="J8" s="42"/>
    </row>
    <row r="9" spans="1:10" ht="12.6" customHeight="1" x14ac:dyDescent="0.25">
      <c r="A9" s="19">
        <v>1</v>
      </c>
      <c r="B9" s="146">
        <v>51500</v>
      </c>
      <c r="C9" s="146">
        <v>25526</v>
      </c>
      <c r="D9" s="146">
        <v>23700</v>
      </c>
      <c r="E9" s="43" t="s">
        <v>353</v>
      </c>
      <c r="F9" s="146">
        <v>39499</v>
      </c>
      <c r="G9" s="20">
        <v>39499</v>
      </c>
      <c r="H9" s="20">
        <v>39499</v>
      </c>
      <c r="I9" s="19">
        <v>1</v>
      </c>
      <c r="J9" s="42"/>
    </row>
    <row r="10" spans="1:10" ht="12.6" customHeight="1" x14ac:dyDescent="0.25">
      <c r="A10" s="19">
        <v>2</v>
      </c>
      <c r="B10" s="146"/>
      <c r="C10" s="146"/>
      <c r="D10" s="146"/>
      <c r="E10" s="43" t="s">
        <v>87</v>
      </c>
      <c r="F10" s="20"/>
      <c r="G10" s="20"/>
      <c r="H10" s="20"/>
      <c r="I10" s="19">
        <v>2</v>
      </c>
      <c r="J10" s="42"/>
    </row>
    <row r="11" spans="1:10" ht="12.6" customHeight="1" x14ac:dyDescent="0.25">
      <c r="A11" s="19">
        <v>3</v>
      </c>
      <c r="B11" s="146"/>
      <c r="C11" s="146"/>
      <c r="D11" s="146"/>
      <c r="E11" s="43" t="s">
        <v>88</v>
      </c>
      <c r="F11" s="20"/>
      <c r="G11" s="20"/>
      <c r="H11" s="20"/>
      <c r="I11" s="19">
        <v>3</v>
      </c>
      <c r="J11" s="42"/>
    </row>
    <row r="12" spans="1:10" ht="12.6" customHeight="1" x14ac:dyDescent="0.25">
      <c r="A12" s="19">
        <v>4</v>
      </c>
      <c r="B12" s="146">
        <v>50</v>
      </c>
      <c r="C12" s="146">
        <v>16</v>
      </c>
      <c r="D12" s="146">
        <v>25</v>
      </c>
      <c r="E12" s="43" t="s">
        <v>89</v>
      </c>
      <c r="F12" s="146">
        <v>576</v>
      </c>
      <c r="G12" s="20">
        <v>576</v>
      </c>
      <c r="H12" s="20">
        <v>576</v>
      </c>
      <c r="I12" s="19">
        <v>4</v>
      </c>
      <c r="J12" s="42"/>
    </row>
    <row r="13" spans="1:10" ht="12.6" customHeight="1" x14ac:dyDescent="0.25">
      <c r="A13" s="19">
        <v>5</v>
      </c>
      <c r="B13" s="146"/>
      <c r="C13" s="146">
        <v>0</v>
      </c>
      <c r="D13" s="146">
        <v>0</v>
      </c>
      <c r="E13" s="44" t="s">
        <v>114</v>
      </c>
      <c r="F13" s="20"/>
      <c r="G13" s="20"/>
      <c r="H13" s="20"/>
      <c r="I13" s="19">
        <v>5</v>
      </c>
      <c r="J13" s="42"/>
    </row>
    <row r="14" spans="1:10" ht="12.6" customHeight="1" x14ac:dyDescent="0.25">
      <c r="A14" s="19">
        <v>6</v>
      </c>
      <c r="B14" s="146"/>
      <c r="C14" s="146"/>
      <c r="D14" s="146"/>
      <c r="E14" s="21" t="s">
        <v>91</v>
      </c>
      <c r="F14" s="20"/>
      <c r="G14" s="20"/>
      <c r="H14" s="20"/>
      <c r="I14" s="19">
        <v>6</v>
      </c>
      <c r="J14" s="42"/>
    </row>
    <row r="15" spans="1:10" ht="12.6" customHeight="1" x14ac:dyDescent="0.25">
      <c r="A15" s="19">
        <v>7</v>
      </c>
      <c r="B15" s="146">
        <v>98153</v>
      </c>
      <c r="C15" s="146">
        <v>92683</v>
      </c>
      <c r="D15" s="146">
        <v>105000</v>
      </c>
      <c r="E15" s="21" t="s">
        <v>361</v>
      </c>
      <c r="F15" s="200">
        <v>113000</v>
      </c>
      <c r="G15" s="20">
        <v>113000</v>
      </c>
      <c r="H15" s="20">
        <v>113000</v>
      </c>
      <c r="I15" s="19">
        <v>7</v>
      </c>
      <c r="J15" s="42"/>
    </row>
    <row r="16" spans="1:10" ht="12.6" customHeight="1" x14ac:dyDescent="0.25">
      <c r="A16" s="19">
        <v>8</v>
      </c>
      <c r="B16" s="146">
        <v>140</v>
      </c>
      <c r="C16" s="146">
        <v>353</v>
      </c>
      <c r="D16" s="146">
        <v>100</v>
      </c>
      <c r="E16" s="21" t="s">
        <v>64</v>
      </c>
      <c r="F16" s="20">
        <v>100</v>
      </c>
      <c r="G16" s="20">
        <v>100</v>
      </c>
      <c r="H16" s="20">
        <v>100</v>
      </c>
      <c r="I16" s="19">
        <v>8</v>
      </c>
      <c r="J16" s="42"/>
    </row>
    <row r="17" spans="1:10" ht="12.6" customHeight="1" x14ac:dyDescent="0.25">
      <c r="A17" s="19">
        <v>9</v>
      </c>
      <c r="B17" s="146">
        <v>871</v>
      </c>
      <c r="C17" s="146">
        <v>1622</v>
      </c>
      <c r="D17" s="146">
        <v>1500</v>
      </c>
      <c r="E17" s="21" t="s">
        <v>115</v>
      </c>
      <c r="F17" s="20">
        <v>1500</v>
      </c>
      <c r="G17" s="20">
        <v>1500</v>
      </c>
      <c r="H17" s="20">
        <v>1500</v>
      </c>
      <c r="I17" s="19">
        <v>9</v>
      </c>
      <c r="J17" s="42"/>
    </row>
    <row r="18" spans="1:10" ht="12.6" customHeight="1" x14ac:dyDescent="0.25">
      <c r="A18" s="19">
        <v>10</v>
      </c>
      <c r="B18" s="146">
        <v>0</v>
      </c>
      <c r="C18" s="146">
        <v>0</v>
      </c>
      <c r="D18" s="146">
        <v>1000</v>
      </c>
      <c r="E18" s="21" t="s">
        <v>116</v>
      </c>
      <c r="F18" s="20">
        <v>1000</v>
      </c>
      <c r="G18" s="20">
        <v>1000</v>
      </c>
      <c r="H18" s="20">
        <v>1000</v>
      </c>
      <c r="I18" s="19">
        <v>10</v>
      </c>
      <c r="J18" s="42"/>
    </row>
    <row r="19" spans="1:10" ht="12.6" customHeight="1" x14ac:dyDescent="0.25">
      <c r="A19" s="19">
        <v>11</v>
      </c>
      <c r="B19" s="146">
        <v>856</v>
      </c>
      <c r="C19" s="146">
        <v>1001</v>
      </c>
      <c r="D19" s="146">
        <v>1500</v>
      </c>
      <c r="E19" s="21" t="s">
        <v>117</v>
      </c>
      <c r="F19" s="20">
        <v>1500</v>
      </c>
      <c r="G19" s="20">
        <v>1500</v>
      </c>
      <c r="H19" s="20">
        <v>1500</v>
      </c>
      <c r="I19" s="19">
        <v>11</v>
      </c>
      <c r="J19" s="42"/>
    </row>
    <row r="20" spans="1:10" ht="12.6" customHeight="1" x14ac:dyDescent="0.25">
      <c r="A20" s="19">
        <v>12</v>
      </c>
      <c r="B20" s="146">
        <v>2080</v>
      </c>
      <c r="C20" s="146">
        <v>2879</v>
      </c>
      <c r="D20" s="146">
        <v>2500</v>
      </c>
      <c r="E20" s="21" t="s">
        <v>118</v>
      </c>
      <c r="F20" s="20">
        <v>2500</v>
      </c>
      <c r="G20" s="20">
        <v>2500</v>
      </c>
      <c r="H20" s="20">
        <v>2500</v>
      </c>
      <c r="I20" s="19">
        <v>12</v>
      </c>
      <c r="J20" s="42"/>
    </row>
    <row r="21" spans="1:10" ht="12.6" customHeight="1" x14ac:dyDescent="0.25">
      <c r="A21" s="19">
        <v>13</v>
      </c>
      <c r="B21" s="146"/>
      <c r="C21" s="146"/>
      <c r="D21" s="146"/>
      <c r="E21" s="21">
        <v>13</v>
      </c>
      <c r="F21" s="20"/>
      <c r="G21" s="20"/>
      <c r="H21" s="20"/>
      <c r="I21" s="19">
        <v>13</v>
      </c>
      <c r="J21" s="42"/>
    </row>
    <row r="22" spans="1:10" ht="12.6" customHeight="1" x14ac:dyDescent="0.25">
      <c r="A22" s="19">
        <v>14</v>
      </c>
      <c r="B22" s="146"/>
      <c r="C22" s="146"/>
      <c r="D22" s="146"/>
      <c r="E22" s="21">
        <v>14</v>
      </c>
      <c r="F22" s="20"/>
      <c r="G22" s="20"/>
      <c r="H22" s="20"/>
      <c r="I22" s="19">
        <v>14</v>
      </c>
      <c r="J22" s="42"/>
    </row>
    <row r="23" spans="1:10" ht="12.6" customHeight="1" x14ac:dyDescent="0.25">
      <c r="A23" s="19">
        <v>15</v>
      </c>
      <c r="B23" s="146"/>
      <c r="C23" s="146"/>
      <c r="D23" s="146"/>
      <c r="E23" s="21">
        <v>15</v>
      </c>
      <c r="F23" s="20"/>
      <c r="G23" s="20"/>
      <c r="H23" s="20"/>
      <c r="I23" s="19">
        <v>15</v>
      </c>
      <c r="J23" s="42"/>
    </row>
    <row r="24" spans="1:10" ht="12.6" customHeight="1" x14ac:dyDescent="0.25">
      <c r="A24" s="19">
        <v>16</v>
      </c>
      <c r="B24" s="146"/>
      <c r="C24" s="146"/>
      <c r="D24" s="146"/>
      <c r="E24" s="21">
        <v>16</v>
      </c>
      <c r="F24" s="20"/>
      <c r="G24" s="20"/>
      <c r="H24" s="20"/>
      <c r="I24" s="19">
        <v>16</v>
      </c>
      <c r="J24" s="42"/>
    </row>
    <row r="25" spans="1:10" ht="12.6" customHeight="1" x14ac:dyDescent="0.25">
      <c r="A25" s="19">
        <v>17</v>
      </c>
      <c r="B25" s="146"/>
      <c r="C25" s="146"/>
      <c r="D25" s="146"/>
      <c r="E25" s="21">
        <v>17</v>
      </c>
      <c r="F25" s="20"/>
      <c r="G25" s="20"/>
      <c r="H25" s="20"/>
      <c r="I25" s="19">
        <v>17</v>
      </c>
      <c r="J25" s="42"/>
    </row>
    <row r="26" spans="1:10" ht="12.6" customHeight="1" x14ac:dyDescent="0.25">
      <c r="A26" s="19">
        <v>18</v>
      </c>
      <c r="B26" s="146"/>
      <c r="C26" s="146"/>
      <c r="D26" s="146"/>
      <c r="E26" s="21">
        <v>18</v>
      </c>
      <c r="F26" s="20"/>
      <c r="G26" s="20"/>
      <c r="H26" s="20"/>
      <c r="I26" s="19">
        <v>18</v>
      </c>
      <c r="J26" s="42"/>
    </row>
    <row r="27" spans="1:10" ht="12.6" customHeight="1" x14ac:dyDescent="0.25">
      <c r="A27" s="19">
        <v>19</v>
      </c>
      <c r="B27" s="146"/>
      <c r="C27" s="146"/>
      <c r="D27" s="146"/>
      <c r="E27" s="21">
        <v>19</v>
      </c>
      <c r="F27" s="20"/>
      <c r="G27" s="20"/>
      <c r="H27" s="20"/>
      <c r="I27" s="19">
        <v>19</v>
      </c>
      <c r="J27" s="42"/>
    </row>
    <row r="28" spans="1:10" ht="12.6" customHeight="1" x14ac:dyDescent="0.25">
      <c r="A28" s="19">
        <v>20</v>
      </c>
      <c r="B28" s="146"/>
      <c r="C28" s="146"/>
      <c r="D28" s="146"/>
      <c r="E28" s="21">
        <v>20</v>
      </c>
      <c r="F28" s="20"/>
      <c r="G28" s="20"/>
      <c r="H28" s="20"/>
      <c r="I28" s="19">
        <v>20</v>
      </c>
      <c r="J28" s="42"/>
    </row>
    <row r="29" spans="1:10" ht="12.6" customHeight="1" x14ac:dyDescent="0.25">
      <c r="A29" s="19">
        <v>21</v>
      </c>
      <c r="B29" s="146"/>
      <c r="C29" s="146"/>
      <c r="D29" s="146"/>
      <c r="E29" s="21">
        <v>21</v>
      </c>
      <c r="F29" s="20"/>
      <c r="G29" s="20"/>
      <c r="H29" s="20"/>
      <c r="I29" s="19">
        <v>21</v>
      </c>
      <c r="J29" s="42"/>
    </row>
    <row r="30" spans="1:10" ht="12.6" customHeight="1" x14ac:dyDescent="0.25">
      <c r="A30" s="19">
        <v>22</v>
      </c>
      <c r="B30" s="146"/>
      <c r="C30" s="146"/>
      <c r="D30" s="146"/>
      <c r="E30" s="21">
        <v>22</v>
      </c>
      <c r="F30" s="20"/>
      <c r="G30" s="20"/>
      <c r="H30" s="20"/>
      <c r="I30" s="19">
        <v>22</v>
      </c>
      <c r="J30" s="42"/>
    </row>
    <row r="31" spans="1:10" ht="12.6" customHeight="1" x14ac:dyDescent="0.25">
      <c r="A31" s="19">
        <v>23</v>
      </c>
      <c r="B31" s="146"/>
      <c r="C31" s="146"/>
      <c r="D31" s="146"/>
      <c r="E31" s="21">
        <v>23</v>
      </c>
      <c r="F31" s="20"/>
      <c r="G31" s="20"/>
      <c r="H31" s="20"/>
      <c r="I31" s="19">
        <v>23</v>
      </c>
      <c r="J31" s="42"/>
    </row>
    <row r="32" spans="1:10" ht="12.6" customHeight="1" x14ac:dyDescent="0.25">
      <c r="A32" s="19">
        <v>24</v>
      </c>
      <c r="B32" s="146"/>
      <c r="C32" s="146"/>
      <c r="D32" s="146"/>
      <c r="E32" s="21">
        <v>24</v>
      </c>
      <c r="F32" s="20"/>
      <c r="G32" s="20"/>
      <c r="H32" s="20"/>
      <c r="I32" s="19">
        <v>24</v>
      </c>
      <c r="J32" s="42"/>
    </row>
    <row r="33" spans="1:10" ht="12.6" customHeight="1" x14ac:dyDescent="0.25">
      <c r="A33" s="19">
        <v>25</v>
      </c>
      <c r="B33" s="146"/>
      <c r="C33" s="146"/>
      <c r="D33" s="146"/>
      <c r="E33" s="21">
        <v>25</v>
      </c>
      <c r="F33" s="20"/>
      <c r="G33" s="20"/>
      <c r="H33" s="20"/>
      <c r="I33" s="19">
        <v>25</v>
      </c>
      <c r="J33" s="42"/>
    </row>
    <row r="34" spans="1:10" ht="12.6" customHeight="1" x14ac:dyDescent="0.25">
      <c r="A34" s="19">
        <v>26</v>
      </c>
      <c r="B34" s="146"/>
      <c r="C34" s="146"/>
      <c r="D34" s="146"/>
      <c r="E34" s="21">
        <v>26</v>
      </c>
      <c r="F34" s="20"/>
      <c r="G34" s="20"/>
      <c r="H34" s="20"/>
      <c r="I34" s="19">
        <v>26</v>
      </c>
      <c r="J34" s="42"/>
    </row>
    <row r="35" spans="1:10" ht="12.6" customHeight="1" x14ac:dyDescent="0.25">
      <c r="A35" s="19">
        <v>27</v>
      </c>
      <c r="B35" s="146"/>
      <c r="C35" s="146"/>
      <c r="D35" s="146"/>
      <c r="E35" s="21">
        <v>27</v>
      </c>
      <c r="F35" s="20"/>
      <c r="G35" s="20"/>
      <c r="H35" s="20"/>
      <c r="I35" s="19">
        <v>27</v>
      </c>
      <c r="J35" s="42"/>
    </row>
    <row r="36" spans="1:10" ht="12.6" customHeight="1" x14ac:dyDescent="0.25">
      <c r="A36" s="19">
        <v>28</v>
      </c>
      <c r="B36" s="146"/>
      <c r="C36" s="146"/>
      <c r="D36" s="146" t="s">
        <v>1</v>
      </c>
      <c r="E36" s="21">
        <v>28</v>
      </c>
      <c r="F36" s="20"/>
      <c r="G36" s="20"/>
      <c r="H36" s="20"/>
      <c r="I36" s="19">
        <v>28</v>
      </c>
      <c r="J36" s="42"/>
    </row>
    <row r="37" spans="1:10" ht="12.6" customHeight="1" x14ac:dyDescent="0.25">
      <c r="A37" s="19">
        <v>29</v>
      </c>
      <c r="B37" s="146">
        <v>183150</v>
      </c>
      <c r="C37" s="146">
        <v>98554</v>
      </c>
      <c r="D37" s="146">
        <f>SUM(D9:D36)</f>
        <v>135325</v>
      </c>
      <c r="E37" s="19" t="s">
        <v>95</v>
      </c>
      <c r="F37" s="20">
        <f>SUM(F9:F36)</f>
        <v>159675</v>
      </c>
      <c r="G37" s="20">
        <f>SUM(G9:G36)</f>
        <v>159675</v>
      </c>
      <c r="H37" s="20">
        <f>SUM(H9:H36)</f>
        <v>159675</v>
      </c>
      <c r="I37" s="19">
        <v>29</v>
      </c>
      <c r="J37" s="42"/>
    </row>
    <row r="38" spans="1:10" ht="12.6" customHeight="1" x14ac:dyDescent="0.25">
      <c r="A38" s="19">
        <v>30</v>
      </c>
      <c r="B38" s="158"/>
      <c r="C38" s="158"/>
      <c r="D38" s="146"/>
      <c r="E38" s="19" t="s">
        <v>96</v>
      </c>
      <c r="F38" s="20"/>
      <c r="G38" s="20"/>
      <c r="H38" s="20"/>
      <c r="I38" s="19">
        <v>30</v>
      </c>
      <c r="J38" s="42"/>
    </row>
    <row r="39" spans="1:10" ht="12.6" customHeight="1" thickBot="1" x14ac:dyDescent="0.3">
      <c r="A39" s="23">
        <v>31</v>
      </c>
      <c r="B39" s="147"/>
      <c r="C39" s="147"/>
      <c r="D39" s="155"/>
      <c r="E39" s="23" t="s">
        <v>97</v>
      </c>
      <c r="F39" s="25"/>
      <c r="G39" s="25"/>
      <c r="H39" s="25"/>
      <c r="I39" s="23">
        <v>31</v>
      </c>
      <c r="J39" s="42"/>
    </row>
    <row r="40" spans="1:10" ht="15.75" customHeight="1" thickBot="1" x14ac:dyDescent="0.3">
      <c r="A40" s="45">
        <v>32</v>
      </c>
      <c r="B40" s="156">
        <f>B37+B39</f>
        <v>183150</v>
      </c>
      <c r="C40" s="156">
        <f>C37+C39</f>
        <v>98554</v>
      </c>
      <c r="D40" s="156">
        <f>D37+D38</f>
        <v>135325</v>
      </c>
      <c r="E40" s="46" t="s">
        <v>98</v>
      </c>
      <c r="F40" s="156">
        <f>F37+F38</f>
        <v>159675</v>
      </c>
      <c r="G40" s="28">
        <f>G37+G38</f>
        <v>159675</v>
      </c>
      <c r="H40" s="28">
        <f>H37+H38</f>
        <v>159675</v>
      </c>
      <c r="I40" s="47">
        <v>32</v>
      </c>
      <c r="J40" s="42"/>
    </row>
    <row r="41" spans="1:10" x14ac:dyDescent="0.3">
      <c r="E41" s="48" t="s">
        <v>99</v>
      </c>
      <c r="F41" s="215" t="str">
        <f>IF(NOT(F40='LB-30 Water Req'!F41),"RESOURCES &lt;&gt; REQUIREMENTS", "")</f>
        <v/>
      </c>
    </row>
    <row r="42" spans="1:10" ht="13.2" customHeight="1" x14ac:dyDescent="0.3"/>
    <row r="43" spans="1:10" ht="13.2" customHeight="1" x14ac:dyDescent="0.3"/>
    <row r="44" spans="1:10" ht="15" customHeight="1" x14ac:dyDescent="0.3"/>
    <row r="45" spans="1:10" ht="10.5" hidden="1" customHeight="1" x14ac:dyDescent="0.3"/>
    <row r="46" spans="1:10" ht="10.5" hidden="1" customHeight="1" x14ac:dyDescent="0.3"/>
    <row r="47" spans="1:10" ht="10.5" hidden="1" customHeight="1" x14ac:dyDescent="0.3"/>
    <row r="48" spans="1:10" ht="10.5" hidden="1" customHeight="1" x14ac:dyDescent="0.3"/>
    <row r="49" ht="10.5" hidden="1" customHeight="1" x14ac:dyDescent="0.3"/>
    <row r="50" ht="10.5" hidden="1" customHeight="1" x14ac:dyDescent="0.3"/>
    <row r="51" ht="10.5" hidden="1" customHeight="1" x14ac:dyDescent="0.3"/>
    <row r="52" ht="10.5" hidden="1" customHeight="1" x14ac:dyDescent="0.3"/>
    <row r="53" ht="10.5" hidden="1" customHeight="1" x14ac:dyDescent="0.3"/>
    <row r="54" ht="9.75" hidden="1" customHeight="1" x14ac:dyDescent="0.3"/>
    <row r="55" ht="9.75" hidden="1" customHeight="1" x14ac:dyDescent="0.3"/>
    <row r="56" ht="9.75" hidden="1" customHeight="1" x14ac:dyDescent="0.3"/>
    <row r="57" ht="9.75" hidden="1" customHeight="1" x14ac:dyDescent="0.3"/>
    <row r="58" ht="9.75" hidden="1" customHeight="1" x14ac:dyDescent="0.3"/>
    <row r="59" ht="9.75" hidden="1" customHeight="1" x14ac:dyDescent="0.3"/>
    <row r="60" ht="9.75" hidden="1" customHeight="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row r="1696" hidden="1" x14ac:dyDescent="0.3"/>
    <row r="1697" hidden="1" x14ac:dyDescent="0.3"/>
    <row r="1698" hidden="1" x14ac:dyDescent="0.3"/>
    <row r="1699" hidden="1" x14ac:dyDescent="0.3"/>
    <row r="1700" hidden="1" x14ac:dyDescent="0.3"/>
    <row r="1701" hidden="1" x14ac:dyDescent="0.3"/>
    <row r="1702" hidden="1" x14ac:dyDescent="0.3"/>
    <row r="1703" hidden="1" x14ac:dyDescent="0.3"/>
    <row r="1704" hidden="1" x14ac:dyDescent="0.3"/>
    <row r="1705" hidden="1" x14ac:dyDescent="0.3"/>
    <row r="1706" hidden="1" x14ac:dyDescent="0.3"/>
    <row r="1707" hidden="1" x14ac:dyDescent="0.3"/>
    <row r="1708" hidden="1" x14ac:dyDescent="0.3"/>
    <row r="1709" hidden="1" x14ac:dyDescent="0.3"/>
    <row r="1710" hidden="1" x14ac:dyDescent="0.3"/>
    <row r="1711" hidden="1" x14ac:dyDescent="0.3"/>
    <row r="1712" hidden="1" x14ac:dyDescent="0.3"/>
    <row r="1713" hidden="1" x14ac:dyDescent="0.3"/>
    <row r="1714" hidden="1" x14ac:dyDescent="0.3"/>
    <row r="1715" hidden="1" x14ac:dyDescent="0.3"/>
    <row r="1716" hidden="1" x14ac:dyDescent="0.3"/>
    <row r="1717" hidden="1" x14ac:dyDescent="0.3"/>
    <row r="1718" hidden="1" x14ac:dyDescent="0.3"/>
    <row r="1719" hidden="1" x14ac:dyDescent="0.3"/>
    <row r="1720" hidden="1" x14ac:dyDescent="0.3"/>
    <row r="1721" hidden="1" x14ac:dyDescent="0.3"/>
    <row r="1722" hidden="1" x14ac:dyDescent="0.3"/>
    <row r="1723" hidden="1" x14ac:dyDescent="0.3"/>
    <row r="1724" hidden="1" x14ac:dyDescent="0.3"/>
    <row r="1725" hidden="1" x14ac:dyDescent="0.3"/>
    <row r="1726" hidden="1" x14ac:dyDescent="0.3"/>
    <row r="1727" hidden="1" x14ac:dyDescent="0.3"/>
    <row r="1728" hidden="1" x14ac:dyDescent="0.3"/>
    <row r="1729" hidden="1" x14ac:dyDescent="0.3"/>
    <row r="1730" hidden="1" x14ac:dyDescent="0.3"/>
    <row r="1731" hidden="1" x14ac:dyDescent="0.3"/>
    <row r="1732" hidden="1" x14ac:dyDescent="0.3"/>
    <row r="1733" hidden="1" x14ac:dyDescent="0.3"/>
    <row r="1734" hidden="1" x14ac:dyDescent="0.3"/>
    <row r="1735" hidden="1" x14ac:dyDescent="0.3"/>
    <row r="1736" hidden="1" x14ac:dyDescent="0.3"/>
    <row r="1737" hidden="1" x14ac:dyDescent="0.3"/>
    <row r="1738" hidden="1" x14ac:dyDescent="0.3"/>
    <row r="1739" hidden="1" x14ac:dyDescent="0.3"/>
    <row r="1740" hidden="1" x14ac:dyDescent="0.3"/>
    <row r="1741" hidden="1" x14ac:dyDescent="0.3"/>
    <row r="1742" hidden="1" x14ac:dyDescent="0.3"/>
    <row r="1743" hidden="1" x14ac:dyDescent="0.3"/>
    <row r="1744" hidden="1" x14ac:dyDescent="0.3"/>
    <row r="1745" hidden="1" x14ac:dyDescent="0.3"/>
    <row r="1746" hidden="1" x14ac:dyDescent="0.3"/>
    <row r="1747" hidden="1" x14ac:dyDescent="0.3"/>
    <row r="1748" hidden="1" x14ac:dyDescent="0.3"/>
    <row r="1749" hidden="1" x14ac:dyDescent="0.3"/>
    <row r="1750" hidden="1" x14ac:dyDescent="0.3"/>
    <row r="1751" hidden="1" x14ac:dyDescent="0.3"/>
    <row r="1752" hidden="1" x14ac:dyDescent="0.3"/>
    <row r="1753" hidden="1" x14ac:dyDescent="0.3"/>
    <row r="1754" hidden="1" x14ac:dyDescent="0.3"/>
    <row r="1755" hidden="1" x14ac:dyDescent="0.3"/>
    <row r="1756" hidden="1" x14ac:dyDescent="0.3"/>
    <row r="1757" hidden="1" x14ac:dyDescent="0.3"/>
    <row r="1758" hidden="1" x14ac:dyDescent="0.3"/>
    <row r="1759" hidden="1" x14ac:dyDescent="0.3"/>
    <row r="1760" hidden="1" x14ac:dyDescent="0.3"/>
    <row r="1761" hidden="1" x14ac:dyDescent="0.3"/>
    <row r="1762" hidden="1" x14ac:dyDescent="0.3"/>
    <row r="1763" hidden="1" x14ac:dyDescent="0.3"/>
    <row r="1764" hidden="1" x14ac:dyDescent="0.3"/>
    <row r="1765" hidden="1" x14ac:dyDescent="0.3"/>
    <row r="1766" hidden="1" x14ac:dyDescent="0.3"/>
    <row r="1767" hidden="1" x14ac:dyDescent="0.3"/>
    <row r="1768" hidden="1" x14ac:dyDescent="0.3"/>
    <row r="1769" hidden="1" x14ac:dyDescent="0.3"/>
    <row r="1770" hidden="1" x14ac:dyDescent="0.3"/>
    <row r="1771" hidden="1" x14ac:dyDescent="0.3"/>
    <row r="1772" hidden="1" x14ac:dyDescent="0.3"/>
    <row r="1773" hidden="1" x14ac:dyDescent="0.3"/>
    <row r="1774" hidden="1" x14ac:dyDescent="0.3"/>
    <row r="1775" hidden="1" x14ac:dyDescent="0.3"/>
    <row r="1776" hidden="1" x14ac:dyDescent="0.3"/>
    <row r="1777" hidden="1" x14ac:dyDescent="0.3"/>
    <row r="1778" hidden="1" x14ac:dyDescent="0.3"/>
    <row r="1779" hidden="1" x14ac:dyDescent="0.3"/>
    <row r="1780" hidden="1" x14ac:dyDescent="0.3"/>
    <row r="1781" hidden="1" x14ac:dyDescent="0.3"/>
    <row r="1782" hidden="1" x14ac:dyDescent="0.3"/>
    <row r="1783" hidden="1" x14ac:dyDescent="0.3"/>
    <row r="1784" hidden="1" x14ac:dyDescent="0.3"/>
    <row r="1785" hidden="1" x14ac:dyDescent="0.3"/>
    <row r="1786" hidden="1" x14ac:dyDescent="0.3"/>
    <row r="1787" hidden="1" x14ac:dyDescent="0.3"/>
    <row r="1788" hidden="1" x14ac:dyDescent="0.3"/>
    <row r="1789" hidden="1" x14ac:dyDescent="0.3"/>
    <row r="1790" hidden="1" x14ac:dyDescent="0.3"/>
    <row r="1791" hidden="1" x14ac:dyDescent="0.3"/>
    <row r="1792" hidden="1" x14ac:dyDescent="0.3"/>
    <row r="1793" hidden="1" x14ac:dyDescent="0.3"/>
    <row r="1794" hidden="1" x14ac:dyDescent="0.3"/>
    <row r="1795" hidden="1" x14ac:dyDescent="0.3"/>
    <row r="1796" hidden="1" x14ac:dyDescent="0.3"/>
    <row r="1797" hidden="1" x14ac:dyDescent="0.3"/>
    <row r="1798" hidden="1" x14ac:dyDescent="0.3"/>
    <row r="1799" hidden="1" x14ac:dyDescent="0.3"/>
    <row r="1800" hidden="1" x14ac:dyDescent="0.3"/>
    <row r="1801" hidden="1" x14ac:dyDescent="0.3"/>
    <row r="1802" hidden="1" x14ac:dyDescent="0.3"/>
    <row r="1803" hidden="1" x14ac:dyDescent="0.3"/>
    <row r="1804" hidden="1" x14ac:dyDescent="0.3"/>
    <row r="1805" hidden="1" x14ac:dyDescent="0.3"/>
    <row r="1806" hidden="1" x14ac:dyDescent="0.3"/>
    <row r="1807" hidden="1" x14ac:dyDescent="0.3"/>
    <row r="1808" hidden="1" x14ac:dyDescent="0.3"/>
    <row r="1809" hidden="1" x14ac:dyDescent="0.3"/>
    <row r="1810" hidden="1" x14ac:dyDescent="0.3"/>
    <row r="1811" hidden="1" x14ac:dyDescent="0.3"/>
    <row r="1812" hidden="1" x14ac:dyDescent="0.3"/>
    <row r="1813" hidden="1" x14ac:dyDescent="0.3"/>
    <row r="1814" hidden="1" x14ac:dyDescent="0.3"/>
    <row r="1815" hidden="1" x14ac:dyDescent="0.3"/>
    <row r="1816" hidden="1" x14ac:dyDescent="0.3"/>
    <row r="1817" hidden="1" x14ac:dyDescent="0.3"/>
    <row r="1818" hidden="1" x14ac:dyDescent="0.3"/>
    <row r="1819" hidden="1" x14ac:dyDescent="0.3"/>
    <row r="1820" hidden="1" x14ac:dyDescent="0.3"/>
    <row r="1821" hidden="1" x14ac:dyDescent="0.3"/>
    <row r="1822" hidden="1" x14ac:dyDescent="0.3"/>
    <row r="1823" hidden="1" x14ac:dyDescent="0.3"/>
    <row r="1824" hidden="1" x14ac:dyDescent="0.3"/>
    <row r="1825" hidden="1" x14ac:dyDescent="0.3"/>
    <row r="1826" hidden="1" x14ac:dyDescent="0.3"/>
    <row r="1827" hidden="1" x14ac:dyDescent="0.3"/>
    <row r="1828" hidden="1" x14ac:dyDescent="0.3"/>
    <row r="1829" hidden="1" x14ac:dyDescent="0.3"/>
    <row r="1830" hidden="1" x14ac:dyDescent="0.3"/>
    <row r="1831" hidden="1" x14ac:dyDescent="0.3"/>
    <row r="1832" hidden="1" x14ac:dyDescent="0.3"/>
    <row r="1833" hidden="1" x14ac:dyDescent="0.3"/>
    <row r="1834" hidden="1" x14ac:dyDescent="0.3"/>
    <row r="1835" hidden="1" x14ac:dyDescent="0.3"/>
    <row r="1836" hidden="1" x14ac:dyDescent="0.3"/>
    <row r="1837" hidden="1" x14ac:dyDescent="0.3"/>
    <row r="1838" hidden="1" x14ac:dyDescent="0.3"/>
    <row r="1839" hidden="1" x14ac:dyDescent="0.3"/>
    <row r="1840" hidden="1" x14ac:dyDescent="0.3"/>
    <row r="1841" hidden="1" x14ac:dyDescent="0.3"/>
    <row r="1842" hidden="1" x14ac:dyDescent="0.3"/>
    <row r="1843" hidden="1" x14ac:dyDescent="0.3"/>
    <row r="1844" hidden="1" x14ac:dyDescent="0.3"/>
    <row r="1845" hidden="1" x14ac:dyDescent="0.3"/>
    <row r="1846" hidden="1" x14ac:dyDescent="0.3"/>
    <row r="1847" hidden="1" x14ac:dyDescent="0.3"/>
    <row r="1848" hidden="1" x14ac:dyDescent="0.3"/>
    <row r="1849" hidden="1" x14ac:dyDescent="0.3"/>
    <row r="1850" hidden="1" x14ac:dyDescent="0.3"/>
    <row r="1851" hidden="1" x14ac:dyDescent="0.3"/>
    <row r="1852" hidden="1" x14ac:dyDescent="0.3"/>
    <row r="1853" hidden="1" x14ac:dyDescent="0.3"/>
    <row r="1854" hidden="1" x14ac:dyDescent="0.3"/>
    <row r="1855" hidden="1" x14ac:dyDescent="0.3"/>
    <row r="1856" hidden="1" x14ac:dyDescent="0.3"/>
    <row r="1857" hidden="1" x14ac:dyDescent="0.3"/>
    <row r="1858" hidden="1" x14ac:dyDescent="0.3"/>
    <row r="1859" hidden="1" x14ac:dyDescent="0.3"/>
    <row r="1860" hidden="1" x14ac:dyDescent="0.3"/>
    <row r="1861" hidden="1" x14ac:dyDescent="0.3"/>
    <row r="1862" hidden="1" x14ac:dyDescent="0.3"/>
    <row r="1863" hidden="1" x14ac:dyDescent="0.3"/>
    <row r="1864" hidden="1" x14ac:dyDescent="0.3"/>
    <row r="1865" hidden="1" x14ac:dyDescent="0.3"/>
    <row r="1866" hidden="1" x14ac:dyDescent="0.3"/>
    <row r="1867" hidden="1" x14ac:dyDescent="0.3"/>
    <row r="1868" hidden="1" x14ac:dyDescent="0.3"/>
    <row r="1869" hidden="1" x14ac:dyDescent="0.3"/>
    <row r="1870" hidden="1" x14ac:dyDescent="0.3"/>
    <row r="1871" hidden="1" x14ac:dyDescent="0.3"/>
    <row r="1872" hidden="1" x14ac:dyDescent="0.3"/>
    <row r="1873" hidden="1" x14ac:dyDescent="0.3"/>
    <row r="1874" hidden="1" x14ac:dyDescent="0.3"/>
    <row r="1875" hidden="1" x14ac:dyDescent="0.3"/>
    <row r="1876" hidden="1" x14ac:dyDescent="0.3"/>
    <row r="1877" hidden="1" x14ac:dyDescent="0.3"/>
    <row r="1878" hidden="1" x14ac:dyDescent="0.3"/>
    <row r="1879" hidden="1" x14ac:dyDescent="0.3"/>
    <row r="1880" hidden="1" x14ac:dyDescent="0.3"/>
    <row r="1881" hidden="1" x14ac:dyDescent="0.3"/>
    <row r="1882" hidden="1" x14ac:dyDescent="0.3"/>
    <row r="1883" hidden="1" x14ac:dyDescent="0.3"/>
    <row r="1884" hidden="1" x14ac:dyDescent="0.3"/>
    <row r="1885" hidden="1" x14ac:dyDescent="0.3"/>
    <row r="1886" hidden="1" x14ac:dyDescent="0.3"/>
    <row r="1887" hidden="1" x14ac:dyDescent="0.3"/>
    <row r="1888" hidden="1" x14ac:dyDescent="0.3"/>
    <row r="1889" hidden="1" x14ac:dyDescent="0.3"/>
    <row r="1890" hidden="1" x14ac:dyDescent="0.3"/>
    <row r="1891" hidden="1" x14ac:dyDescent="0.3"/>
    <row r="1892" hidden="1" x14ac:dyDescent="0.3"/>
    <row r="1893" hidden="1" x14ac:dyDescent="0.3"/>
    <row r="1894" hidden="1" x14ac:dyDescent="0.3"/>
    <row r="1895" hidden="1" x14ac:dyDescent="0.3"/>
    <row r="1896" hidden="1" x14ac:dyDescent="0.3"/>
    <row r="1897" hidden="1" x14ac:dyDescent="0.3"/>
    <row r="1898" hidden="1" x14ac:dyDescent="0.3"/>
    <row r="1899" hidden="1" x14ac:dyDescent="0.3"/>
    <row r="1900" hidden="1" x14ac:dyDescent="0.3"/>
    <row r="1901" hidden="1" x14ac:dyDescent="0.3"/>
    <row r="1902" hidden="1" x14ac:dyDescent="0.3"/>
    <row r="1903" hidden="1" x14ac:dyDescent="0.3"/>
    <row r="1904" hidden="1" x14ac:dyDescent="0.3"/>
    <row r="1905" hidden="1" x14ac:dyDescent="0.3"/>
    <row r="1906" hidden="1" x14ac:dyDescent="0.3"/>
    <row r="1907" hidden="1" x14ac:dyDescent="0.3"/>
    <row r="1908" hidden="1" x14ac:dyDescent="0.3"/>
    <row r="1909" hidden="1" x14ac:dyDescent="0.3"/>
    <row r="1910" hidden="1" x14ac:dyDescent="0.3"/>
    <row r="1911" hidden="1" x14ac:dyDescent="0.3"/>
    <row r="1912" hidden="1" x14ac:dyDescent="0.3"/>
    <row r="1913" hidden="1" x14ac:dyDescent="0.3"/>
    <row r="1914" hidden="1" x14ac:dyDescent="0.3"/>
    <row r="1915" hidden="1" x14ac:dyDescent="0.3"/>
    <row r="1916" hidden="1" x14ac:dyDescent="0.3"/>
    <row r="1917" hidden="1" x14ac:dyDescent="0.3"/>
    <row r="1918" hidden="1" x14ac:dyDescent="0.3"/>
    <row r="1919" hidden="1" x14ac:dyDescent="0.3"/>
    <row r="1920" hidden="1" x14ac:dyDescent="0.3"/>
    <row r="1921" hidden="1" x14ac:dyDescent="0.3"/>
    <row r="1922" hidden="1" x14ac:dyDescent="0.3"/>
    <row r="1923" hidden="1" x14ac:dyDescent="0.3"/>
    <row r="1924" hidden="1" x14ac:dyDescent="0.3"/>
    <row r="1925" hidden="1" x14ac:dyDescent="0.3"/>
    <row r="1926" hidden="1" x14ac:dyDescent="0.3"/>
    <row r="1927" hidden="1" x14ac:dyDescent="0.3"/>
    <row r="1928" hidden="1" x14ac:dyDescent="0.3"/>
    <row r="1929" hidden="1" x14ac:dyDescent="0.3"/>
    <row r="1930" hidden="1" x14ac:dyDescent="0.3"/>
    <row r="1931" hidden="1" x14ac:dyDescent="0.3"/>
    <row r="1932" hidden="1" x14ac:dyDescent="0.3"/>
    <row r="1933" hidden="1" x14ac:dyDescent="0.3"/>
    <row r="1934" hidden="1" x14ac:dyDescent="0.3"/>
    <row r="1935" hidden="1" x14ac:dyDescent="0.3"/>
    <row r="1936" hidden="1" x14ac:dyDescent="0.3"/>
    <row r="1937" hidden="1" x14ac:dyDescent="0.3"/>
    <row r="1938" hidden="1" x14ac:dyDescent="0.3"/>
    <row r="1939" hidden="1" x14ac:dyDescent="0.3"/>
    <row r="1940" hidden="1" x14ac:dyDescent="0.3"/>
    <row r="1941" hidden="1" x14ac:dyDescent="0.3"/>
    <row r="1942" hidden="1" x14ac:dyDescent="0.3"/>
    <row r="1943" hidden="1" x14ac:dyDescent="0.3"/>
    <row r="1944" hidden="1" x14ac:dyDescent="0.3"/>
    <row r="1945" hidden="1" x14ac:dyDescent="0.3"/>
    <row r="1946" hidden="1" x14ac:dyDescent="0.3"/>
    <row r="1947" hidden="1" x14ac:dyDescent="0.3"/>
    <row r="1948" hidden="1" x14ac:dyDescent="0.3"/>
    <row r="1949" hidden="1" x14ac:dyDescent="0.3"/>
    <row r="1950" hidden="1" x14ac:dyDescent="0.3"/>
    <row r="1951" hidden="1" x14ac:dyDescent="0.3"/>
    <row r="1952" hidden="1" x14ac:dyDescent="0.3"/>
    <row r="1953" hidden="1" x14ac:dyDescent="0.3"/>
    <row r="1954" hidden="1" x14ac:dyDescent="0.3"/>
    <row r="1955" hidden="1" x14ac:dyDescent="0.3"/>
    <row r="1956" hidden="1" x14ac:dyDescent="0.3"/>
    <row r="1957" hidden="1" x14ac:dyDescent="0.3"/>
    <row r="1958" hidden="1" x14ac:dyDescent="0.3"/>
    <row r="1959" hidden="1" x14ac:dyDescent="0.3"/>
    <row r="1960" hidden="1" x14ac:dyDescent="0.3"/>
    <row r="1961" hidden="1" x14ac:dyDescent="0.3"/>
    <row r="1962" hidden="1" x14ac:dyDescent="0.3"/>
    <row r="1963" hidden="1" x14ac:dyDescent="0.3"/>
    <row r="1964" hidden="1" x14ac:dyDescent="0.3"/>
    <row r="1965" hidden="1" x14ac:dyDescent="0.3"/>
    <row r="1966" hidden="1" x14ac:dyDescent="0.3"/>
    <row r="1967" hidden="1" x14ac:dyDescent="0.3"/>
    <row r="1968" hidden="1" x14ac:dyDescent="0.3"/>
    <row r="1969" hidden="1" x14ac:dyDescent="0.3"/>
    <row r="1970" hidden="1" x14ac:dyDescent="0.3"/>
    <row r="1971" hidden="1" x14ac:dyDescent="0.3"/>
    <row r="1972" hidden="1" x14ac:dyDescent="0.3"/>
    <row r="1973" hidden="1" x14ac:dyDescent="0.3"/>
    <row r="1974" hidden="1" x14ac:dyDescent="0.3"/>
    <row r="1975" hidden="1" x14ac:dyDescent="0.3"/>
    <row r="1976" hidden="1" x14ac:dyDescent="0.3"/>
    <row r="1977" hidden="1" x14ac:dyDescent="0.3"/>
    <row r="1978" hidden="1" x14ac:dyDescent="0.3"/>
    <row r="1979" hidden="1" x14ac:dyDescent="0.3"/>
    <row r="1980" hidden="1" x14ac:dyDescent="0.3"/>
    <row r="1981" hidden="1" x14ac:dyDescent="0.3"/>
    <row r="1982" hidden="1" x14ac:dyDescent="0.3"/>
    <row r="1983" hidden="1" x14ac:dyDescent="0.3"/>
    <row r="1984" hidden="1" x14ac:dyDescent="0.3"/>
    <row r="1985" hidden="1" x14ac:dyDescent="0.3"/>
    <row r="1986" hidden="1" x14ac:dyDescent="0.3"/>
    <row r="1987" hidden="1" x14ac:dyDescent="0.3"/>
    <row r="1988" hidden="1" x14ac:dyDescent="0.3"/>
    <row r="1989" hidden="1" x14ac:dyDescent="0.3"/>
    <row r="1990" hidden="1" x14ac:dyDescent="0.3"/>
    <row r="1991" hidden="1" x14ac:dyDescent="0.3"/>
    <row r="1992" hidden="1" x14ac:dyDescent="0.3"/>
    <row r="1993" hidden="1" x14ac:dyDescent="0.3"/>
    <row r="1994" hidden="1" x14ac:dyDescent="0.3"/>
    <row r="1995" hidden="1" x14ac:dyDescent="0.3"/>
    <row r="1996" hidden="1" x14ac:dyDescent="0.3"/>
    <row r="1997" hidden="1" x14ac:dyDescent="0.3"/>
    <row r="1998" hidden="1" x14ac:dyDescent="0.3"/>
    <row r="1999" hidden="1" x14ac:dyDescent="0.3"/>
    <row r="2000" hidden="1" x14ac:dyDescent="0.3"/>
    <row r="2001" hidden="1" x14ac:dyDescent="0.3"/>
    <row r="2002" hidden="1" x14ac:dyDescent="0.3"/>
    <row r="2003" hidden="1" x14ac:dyDescent="0.3"/>
    <row r="2004" hidden="1" x14ac:dyDescent="0.3"/>
    <row r="2005" hidden="1" x14ac:dyDescent="0.3"/>
    <row r="2006" hidden="1" x14ac:dyDescent="0.3"/>
    <row r="2007" hidden="1" x14ac:dyDescent="0.3"/>
    <row r="2008" hidden="1" x14ac:dyDescent="0.3"/>
    <row r="2009" hidden="1" x14ac:dyDescent="0.3"/>
    <row r="2010" hidden="1" x14ac:dyDescent="0.3"/>
    <row r="2011" hidden="1" x14ac:dyDescent="0.3"/>
    <row r="2012" hidden="1" x14ac:dyDescent="0.3"/>
    <row r="2013" hidden="1" x14ac:dyDescent="0.3"/>
    <row r="2014" hidden="1" x14ac:dyDescent="0.3"/>
    <row r="2015" hidden="1" x14ac:dyDescent="0.3"/>
    <row r="2016" hidden="1" x14ac:dyDescent="0.3"/>
    <row r="2017" hidden="1" x14ac:dyDescent="0.3"/>
    <row r="2018" hidden="1" x14ac:dyDescent="0.3"/>
    <row r="2019" hidden="1" x14ac:dyDescent="0.3"/>
    <row r="2020" hidden="1" x14ac:dyDescent="0.3"/>
    <row r="2021" hidden="1" x14ac:dyDescent="0.3"/>
    <row r="2022" hidden="1" x14ac:dyDescent="0.3"/>
    <row r="2023" hidden="1" x14ac:dyDescent="0.3"/>
    <row r="2024" hidden="1" x14ac:dyDescent="0.3"/>
    <row r="2025" hidden="1" x14ac:dyDescent="0.3"/>
    <row r="2026" hidden="1" x14ac:dyDescent="0.3"/>
    <row r="2027" hidden="1" x14ac:dyDescent="0.3"/>
    <row r="2028" hidden="1" x14ac:dyDescent="0.3"/>
    <row r="2029" hidden="1" x14ac:dyDescent="0.3"/>
    <row r="2030" hidden="1" x14ac:dyDescent="0.3"/>
    <row r="2031" hidden="1" x14ac:dyDescent="0.3"/>
    <row r="2032" hidden="1" x14ac:dyDescent="0.3"/>
    <row r="2033" hidden="1" x14ac:dyDescent="0.3"/>
    <row r="2034" hidden="1" x14ac:dyDescent="0.3"/>
    <row r="2035" hidden="1" x14ac:dyDescent="0.3"/>
    <row r="2036" hidden="1" x14ac:dyDescent="0.3"/>
    <row r="2037" hidden="1" x14ac:dyDescent="0.3"/>
    <row r="2038" hidden="1" x14ac:dyDescent="0.3"/>
    <row r="2039" hidden="1" x14ac:dyDescent="0.3"/>
    <row r="2040" hidden="1" x14ac:dyDescent="0.3"/>
    <row r="2041" hidden="1" x14ac:dyDescent="0.3"/>
    <row r="2042" hidden="1" x14ac:dyDescent="0.3"/>
    <row r="2043" hidden="1" x14ac:dyDescent="0.3"/>
    <row r="2044" hidden="1" x14ac:dyDescent="0.3"/>
    <row r="2045" hidden="1" x14ac:dyDescent="0.3"/>
    <row r="2046" hidden="1" x14ac:dyDescent="0.3"/>
    <row r="2047" hidden="1" x14ac:dyDescent="0.3"/>
    <row r="2048" hidden="1" x14ac:dyDescent="0.3"/>
    <row r="2049" hidden="1" x14ac:dyDescent="0.3"/>
    <row r="2050" hidden="1" x14ac:dyDescent="0.3"/>
    <row r="2051" hidden="1" x14ac:dyDescent="0.3"/>
    <row r="2052" hidden="1" x14ac:dyDescent="0.3"/>
    <row r="2053" hidden="1" x14ac:dyDescent="0.3"/>
    <row r="2054" hidden="1" x14ac:dyDescent="0.3"/>
    <row r="2055" hidden="1" x14ac:dyDescent="0.3"/>
    <row r="2056" hidden="1" x14ac:dyDescent="0.3"/>
    <row r="2057" hidden="1" x14ac:dyDescent="0.3"/>
    <row r="2058" hidden="1" x14ac:dyDescent="0.3"/>
    <row r="2059" hidden="1" x14ac:dyDescent="0.3"/>
    <row r="2060" hidden="1" x14ac:dyDescent="0.3"/>
    <row r="2061" hidden="1" x14ac:dyDescent="0.3"/>
    <row r="2062" hidden="1" x14ac:dyDescent="0.3"/>
    <row r="2063" hidden="1" x14ac:dyDescent="0.3"/>
    <row r="2064" hidden="1" x14ac:dyDescent="0.3"/>
    <row r="2065" hidden="1" x14ac:dyDescent="0.3"/>
    <row r="2066" hidden="1" x14ac:dyDescent="0.3"/>
    <row r="2067" hidden="1" x14ac:dyDescent="0.3"/>
    <row r="2068" hidden="1" x14ac:dyDescent="0.3"/>
    <row r="2069" hidden="1" x14ac:dyDescent="0.3"/>
    <row r="2070" hidden="1" x14ac:dyDescent="0.3"/>
    <row r="2071" hidden="1" x14ac:dyDescent="0.3"/>
    <row r="2072" hidden="1" x14ac:dyDescent="0.3"/>
    <row r="2073" hidden="1" x14ac:dyDescent="0.3"/>
    <row r="2074" hidden="1" x14ac:dyDescent="0.3"/>
    <row r="2075" hidden="1" x14ac:dyDescent="0.3"/>
    <row r="2076" hidden="1" x14ac:dyDescent="0.3"/>
    <row r="2077" hidden="1" x14ac:dyDescent="0.3"/>
    <row r="2078" hidden="1" x14ac:dyDescent="0.3"/>
    <row r="2079" hidden="1" x14ac:dyDescent="0.3"/>
    <row r="2080" hidden="1" x14ac:dyDescent="0.3"/>
    <row r="2081" hidden="1" x14ac:dyDescent="0.3"/>
    <row r="2082" hidden="1" x14ac:dyDescent="0.3"/>
    <row r="2083" hidden="1" x14ac:dyDescent="0.3"/>
    <row r="2084" hidden="1" x14ac:dyDescent="0.3"/>
    <row r="2085" hidden="1" x14ac:dyDescent="0.3"/>
    <row r="2086" hidden="1" x14ac:dyDescent="0.3"/>
    <row r="2087" hidden="1" x14ac:dyDescent="0.3"/>
    <row r="2088" hidden="1" x14ac:dyDescent="0.3"/>
    <row r="2089" hidden="1" x14ac:dyDescent="0.3"/>
    <row r="2090" hidden="1" x14ac:dyDescent="0.3"/>
    <row r="2091" hidden="1" x14ac:dyDescent="0.3"/>
    <row r="2092" hidden="1" x14ac:dyDescent="0.3"/>
    <row r="2093" hidden="1" x14ac:dyDescent="0.3"/>
    <row r="2094" hidden="1" x14ac:dyDescent="0.3"/>
    <row r="2095" hidden="1" x14ac:dyDescent="0.3"/>
    <row r="2096" hidden="1" x14ac:dyDescent="0.3"/>
    <row r="2097" hidden="1" x14ac:dyDescent="0.3"/>
    <row r="2098" hidden="1" x14ac:dyDescent="0.3"/>
    <row r="2099" hidden="1" x14ac:dyDescent="0.3"/>
    <row r="2100" hidden="1" x14ac:dyDescent="0.3"/>
    <row r="2101" hidden="1" x14ac:dyDescent="0.3"/>
    <row r="2102" hidden="1" x14ac:dyDescent="0.3"/>
    <row r="2103" hidden="1" x14ac:dyDescent="0.3"/>
    <row r="2104" hidden="1" x14ac:dyDescent="0.3"/>
    <row r="2105" hidden="1" x14ac:dyDescent="0.3"/>
    <row r="2106" hidden="1" x14ac:dyDescent="0.3"/>
    <row r="2107" hidden="1" x14ac:dyDescent="0.3"/>
    <row r="2108" hidden="1" x14ac:dyDescent="0.3"/>
    <row r="2109" hidden="1" x14ac:dyDescent="0.3"/>
    <row r="2110" hidden="1" x14ac:dyDescent="0.3"/>
    <row r="2111" hidden="1" x14ac:dyDescent="0.3"/>
    <row r="2112" hidden="1" x14ac:dyDescent="0.3"/>
    <row r="2113" hidden="1" x14ac:dyDescent="0.3"/>
    <row r="2114" hidden="1" x14ac:dyDescent="0.3"/>
    <row r="2115" hidden="1" x14ac:dyDescent="0.3"/>
    <row r="2116" hidden="1" x14ac:dyDescent="0.3"/>
    <row r="2117" hidden="1" x14ac:dyDescent="0.3"/>
    <row r="2118" hidden="1" x14ac:dyDescent="0.3"/>
    <row r="2119" hidden="1" x14ac:dyDescent="0.3"/>
    <row r="2120" hidden="1" x14ac:dyDescent="0.3"/>
    <row r="2121" hidden="1" x14ac:dyDescent="0.3"/>
    <row r="2122" hidden="1" x14ac:dyDescent="0.3"/>
    <row r="2123" hidden="1" x14ac:dyDescent="0.3"/>
    <row r="2124" hidden="1" x14ac:dyDescent="0.3"/>
    <row r="2125" hidden="1" x14ac:dyDescent="0.3"/>
    <row r="2126" hidden="1" x14ac:dyDescent="0.3"/>
    <row r="2127" hidden="1" x14ac:dyDescent="0.3"/>
    <row r="2128" hidden="1" x14ac:dyDescent="0.3"/>
    <row r="2129" hidden="1" x14ac:dyDescent="0.3"/>
    <row r="2130" hidden="1" x14ac:dyDescent="0.3"/>
    <row r="2131" hidden="1" x14ac:dyDescent="0.3"/>
    <row r="2132" hidden="1" x14ac:dyDescent="0.3"/>
    <row r="2133" hidden="1" x14ac:dyDescent="0.3"/>
    <row r="2134" hidden="1" x14ac:dyDescent="0.3"/>
    <row r="2135" hidden="1" x14ac:dyDescent="0.3"/>
    <row r="2136" hidden="1" x14ac:dyDescent="0.3"/>
    <row r="2137" hidden="1" x14ac:dyDescent="0.3"/>
    <row r="2138" hidden="1" x14ac:dyDescent="0.3"/>
    <row r="2139" hidden="1" x14ac:dyDescent="0.3"/>
    <row r="2140" hidden="1" x14ac:dyDescent="0.3"/>
    <row r="2141" hidden="1" x14ac:dyDescent="0.3"/>
    <row r="2142" hidden="1" x14ac:dyDescent="0.3"/>
    <row r="2143" hidden="1" x14ac:dyDescent="0.3"/>
    <row r="2144" hidden="1" x14ac:dyDescent="0.3"/>
    <row r="2145" hidden="1" x14ac:dyDescent="0.3"/>
    <row r="2146" hidden="1" x14ac:dyDescent="0.3"/>
    <row r="2147" hidden="1" x14ac:dyDescent="0.3"/>
    <row r="2148" hidden="1" x14ac:dyDescent="0.3"/>
    <row r="2149" hidden="1" x14ac:dyDescent="0.3"/>
    <row r="2150" hidden="1" x14ac:dyDescent="0.3"/>
    <row r="2151" hidden="1" x14ac:dyDescent="0.3"/>
    <row r="2152" hidden="1" x14ac:dyDescent="0.3"/>
    <row r="2153" hidden="1" x14ac:dyDescent="0.3"/>
    <row r="2154" hidden="1" x14ac:dyDescent="0.3"/>
    <row r="2155" hidden="1" x14ac:dyDescent="0.3"/>
    <row r="2156" hidden="1" x14ac:dyDescent="0.3"/>
    <row r="2157" hidden="1" x14ac:dyDescent="0.3"/>
    <row r="2158" hidden="1" x14ac:dyDescent="0.3"/>
    <row r="2159" hidden="1" x14ac:dyDescent="0.3"/>
    <row r="2160" hidden="1" x14ac:dyDescent="0.3"/>
    <row r="2161" hidden="1" x14ac:dyDescent="0.3"/>
    <row r="2162" hidden="1" x14ac:dyDescent="0.3"/>
    <row r="2163" hidden="1" x14ac:dyDescent="0.3"/>
    <row r="2164" hidden="1" x14ac:dyDescent="0.3"/>
    <row r="2165" hidden="1" x14ac:dyDescent="0.3"/>
    <row r="2166" hidden="1" x14ac:dyDescent="0.3"/>
    <row r="2167" hidden="1" x14ac:dyDescent="0.3"/>
    <row r="2168" hidden="1" x14ac:dyDescent="0.3"/>
    <row r="2169" hidden="1" x14ac:dyDescent="0.3"/>
    <row r="2170" hidden="1" x14ac:dyDescent="0.3"/>
    <row r="2171" hidden="1" x14ac:dyDescent="0.3"/>
    <row r="2172" hidden="1" x14ac:dyDescent="0.3"/>
    <row r="2173" hidden="1" x14ac:dyDescent="0.3"/>
    <row r="2174" hidden="1" x14ac:dyDescent="0.3"/>
    <row r="2175" hidden="1" x14ac:dyDescent="0.3"/>
    <row r="2176" hidden="1" x14ac:dyDescent="0.3"/>
    <row r="2177" hidden="1" x14ac:dyDescent="0.3"/>
    <row r="2178" hidden="1" x14ac:dyDescent="0.3"/>
    <row r="2179" hidden="1" x14ac:dyDescent="0.3"/>
    <row r="2180" hidden="1" x14ac:dyDescent="0.3"/>
    <row r="2181" hidden="1" x14ac:dyDescent="0.3"/>
    <row r="2182" hidden="1" x14ac:dyDescent="0.3"/>
    <row r="2183" hidden="1" x14ac:dyDescent="0.3"/>
    <row r="2184" hidden="1" x14ac:dyDescent="0.3"/>
    <row r="2185" hidden="1" x14ac:dyDescent="0.3"/>
    <row r="2186" hidden="1" x14ac:dyDescent="0.3"/>
    <row r="2187" hidden="1" x14ac:dyDescent="0.3"/>
    <row r="2188" hidden="1" x14ac:dyDescent="0.3"/>
    <row r="2189" hidden="1" x14ac:dyDescent="0.3"/>
    <row r="2190" hidden="1" x14ac:dyDescent="0.3"/>
    <row r="2191" hidden="1" x14ac:dyDescent="0.3"/>
    <row r="2192" hidden="1" x14ac:dyDescent="0.3"/>
    <row r="2193" hidden="1" x14ac:dyDescent="0.3"/>
    <row r="2194" hidden="1" x14ac:dyDescent="0.3"/>
    <row r="2195" hidden="1" x14ac:dyDescent="0.3"/>
    <row r="2196" hidden="1" x14ac:dyDescent="0.3"/>
    <row r="2197" hidden="1" x14ac:dyDescent="0.3"/>
    <row r="2198" hidden="1" x14ac:dyDescent="0.3"/>
    <row r="2199" hidden="1" x14ac:dyDescent="0.3"/>
    <row r="2200" hidden="1" x14ac:dyDescent="0.3"/>
    <row r="2201" hidden="1" x14ac:dyDescent="0.3"/>
    <row r="2202" hidden="1" x14ac:dyDescent="0.3"/>
    <row r="2203" hidden="1" x14ac:dyDescent="0.3"/>
    <row r="2204" hidden="1" x14ac:dyDescent="0.3"/>
    <row r="2205" hidden="1" x14ac:dyDescent="0.3"/>
    <row r="2206" hidden="1" x14ac:dyDescent="0.3"/>
    <row r="2207" hidden="1" x14ac:dyDescent="0.3"/>
    <row r="2208" hidden="1" x14ac:dyDescent="0.3"/>
    <row r="2209" hidden="1" x14ac:dyDescent="0.3"/>
    <row r="2210" hidden="1" x14ac:dyDescent="0.3"/>
    <row r="2211" hidden="1" x14ac:dyDescent="0.3"/>
    <row r="2212" hidden="1" x14ac:dyDescent="0.3"/>
    <row r="2213" hidden="1" x14ac:dyDescent="0.3"/>
    <row r="2214" hidden="1" x14ac:dyDescent="0.3"/>
    <row r="2215" hidden="1" x14ac:dyDescent="0.3"/>
    <row r="2216" hidden="1" x14ac:dyDescent="0.3"/>
    <row r="2217" hidden="1" x14ac:dyDescent="0.3"/>
    <row r="2218" hidden="1" x14ac:dyDescent="0.3"/>
    <row r="2219" hidden="1" x14ac:dyDescent="0.3"/>
    <row r="2220" hidden="1" x14ac:dyDescent="0.3"/>
    <row r="2221" hidden="1" x14ac:dyDescent="0.3"/>
    <row r="2222" hidden="1" x14ac:dyDescent="0.3"/>
    <row r="2223" hidden="1" x14ac:dyDescent="0.3"/>
    <row r="2224" hidden="1" x14ac:dyDescent="0.3"/>
    <row r="2225" hidden="1" x14ac:dyDescent="0.3"/>
    <row r="2226" hidden="1" x14ac:dyDescent="0.3"/>
    <row r="2227" hidden="1" x14ac:dyDescent="0.3"/>
    <row r="2228" hidden="1" x14ac:dyDescent="0.3"/>
    <row r="2229" hidden="1" x14ac:dyDescent="0.3"/>
    <row r="2230" hidden="1" x14ac:dyDescent="0.3"/>
    <row r="2231" hidden="1" x14ac:dyDescent="0.3"/>
    <row r="2232" hidden="1" x14ac:dyDescent="0.3"/>
    <row r="2233" hidden="1" x14ac:dyDescent="0.3"/>
    <row r="2234" hidden="1" x14ac:dyDescent="0.3"/>
    <row r="2235" hidden="1" x14ac:dyDescent="0.3"/>
    <row r="2236" hidden="1" x14ac:dyDescent="0.3"/>
    <row r="2237" hidden="1" x14ac:dyDescent="0.3"/>
    <row r="2238" hidden="1" x14ac:dyDescent="0.3"/>
    <row r="2239" hidden="1" x14ac:dyDescent="0.3"/>
    <row r="2240" hidden="1" x14ac:dyDescent="0.3"/>
    <row r="2241" hidden="1" x14ac:dyDescent="0.3"/>
    <row r="2242" hidden="1" x14ac:dyDescent="0.3"/>
    <row r="2243" hidden="1" x14ac:dyDescent="0.3"/>
    <row r="2244" hidden="1" x14ac:dyDescent="0.3"/>
    <row r="2245" hidden="1" x14ac:dyDescent="0.3"/>
    <row r="2246" hidden="1" x14ac:dyDescent="0.3"/>
    <row r="2247" hidden="1" x14ac:dyDescent="0.3"/>
    <row r="2248" hidden="1" x14ac:dyDescent="0.3"/>
    <row r="2249" hidden="1" x14ac:dyDescent="0.3"/>
    <row r="2250" hidden="1" x14ac:dyDescent="0.3"/>
    <row r="2251" hidden="1" x14ac:dyDescent="0.3"/>
    <row r="2252" hidden="1" x14ac:dyDescent="0.3"/>
    <row r="2253" hidden="1" x14ac:dyDescent="0.3"/>
    <row r="2254" hidden="1" x14ac:dyDescent="0.3"/>
    <row r="2255" hidden="1" x14ac:dyDescent="0.3"/>
    <row r="2256" hidden="1" x14ac:dyDescent="0.3"/>
    <row r="2257" hidden="1" x14ac:dyDescent="0.3"/>
    <row r="2258" hidden="1" x14ac:dyDescent="0.3"/>
    <row r="2259" hidden="1" x14ac:dyDescent="0.3"/>
    <row r="2260" hidden="1" x14ac:dyDescent="0.3"/>
    <row r="2261" hidden="1" x14ac:dyDescent="0.3"/>
    <row r="2262" hidden="1" x14ac:dyDescent="0.3"/>
    <row r="2263" hidden="1" x14ac:dyDescent="0.3"/>
    <row r="2264" hidden="1" x14ac:dyDescent="0.3"/>
    <row r="2265" hidden="1" x14ac:dyDescent="0.3"/>
    <row r="2266" hidden="1" x14ac:dyDescent="0.3"/>
    <row r="2267" hidden="1" x14ac:dyDescent="0.3"/>
    <row r="2268" hidden="1" x14ac:dyDescent="0.3"/>
    <row r="2269" hidden="1" x14ac:dyDescent="0.3"/>
    <row r="2270" hidden="1" x14ac:dyDescent="0.3"/>
    <row r="2271" hidden="1" x14ac:dyDescent="0.3"/>
    <row r="2272" hidden="1" x14ac:dyDescent="0.3"/>
    <row r="2273" hidden="1" x14ac:dyDescent="0.3"/>
    <row r="2274" hidden="1" x14ac:dyDescent="0.3"/>
    <row r="2275" hidden="1" x14ac:dyDescent="0.3"/>
    <row r="2276" hidden="1" x14ac:dyDescent="0.3"/>
    <row r="2277" hidden="1" x14ac:dyDescent="0.3"/>
    <row r="2278" hidden="1" x14ac:dyDescent="0.3"/>
    <row r="2279" hidden="1" x14ac:dyDescent="0.3"/>
    <row r="2280" hidden="1" x14ac:dyDescent="0.3"/>
    <row r="2281" hidden="1" x14ac:dyDescent="0.3"/>
    <row r="2282" hidden="1" x14ac:dyDescent="0.3"/>
    <row r="2283" hidden="1" x14ac:dyDescent="0.3"/>
    <row r="2284" hidden="1" x14ac:dyDescent="0.3"/>
    <row r="2285" hidden="1" x14ac:dyDescent="0.3"/>
    <row r="2286" hidden="1" x14ac:dyDescent="0.3"/>
    <row r="2287" hidden="1" x14ac:dyDescent="0.3"/>
    <row r="2288" ht="252.75" hidden="1" customHeight="1" x14ac:dyDescent="0.3"/>
    <row r="2289" x14ac:dyDescent="0.3"/>
    <row r="2290" x14ac:dyDescent="0.3"/>
    <row r="2291" x14ac:dyDescent="0.3"/>
    <row r="2292" x14ac:dyDescent="0.3"/>
  </sheetData>
  <mergeCells count="15">
    <mergeCell ref="A4:A7"/>
    <mergeCell ref="B4:D4"/>
    <mergeCell ref="E4:E7"/>
    <mergeCell ref="F4:H4"/>
    <mergeCell ref="I4:I7"/>
    <mergeCell ref="B5:C5"/>
    <mergeCell ref="F5:F7"/>
    <mergeCell ref="G5:G7"/>
    <mergeCell ref="H5:H7"/>
    <mergeCell ref="B1:C1"/>
    <mergeCell ref="G1:H1"/>
    <mergeCell ref="B2:C2"/>
    <mergeCell ref="F2:H2"/>
    <mergeCell ref="B3:C3"/>
    <mergeCell ref="F3:H3"/>
  </mergeCells>
  <printOptions horizontalCentered="1" verticalCentered="1"/>
  <pageMargins left="0.25" right="0.25" top="0.75" bottom="0.75" header="0.3" footer="0.3"/>
  <pageSetup scale="91" orientation="landscape" verticalDpi="300" r:id="rId1"/>
  <headerFooter alignWithMargins="0">
    <oddFooter>&amp;RPage &amp;P of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300"/>
  <sheetViews>
    <sheetView zoomScaleNormal="100" workbookViewId="0">
      <selection activeCell="H39" sqref="H39"/>
    </sheetView>
  </sheetViews>
  <sheetFormatPr defaultColWidth="0" defaultRowHeight="15.6" zeroHeight="1" x14ac:dyDescent="0.3"/>
  <cols>
    <col min="1" max="1" width="3.6640625" style="34" customWidth="1"/>
    <col min="2" max="3" width="15" style="34" customWidth="1"/>
    <col min="4" max="4" width="15.33203125" style="35" customWidth="1"/>
    <col min="5" max="5" width="35" style="2" customWidth="1"/>
    <col min="6" max="8" width="15.33203125" style="2" customWidth="1"/>
    <col min="9" max="9" width="3.5546875" style="2" customWidth="1"/>
    <col min="10" max="10" width="4" style="2" customWidth="1"/>
    <col min="11" max="16384" width="0" style="2" hidden="1"/>
  </cols>
  <sheetData>
    <row r="1" spans="1:10" x14ac:dyDescent="0.3">
      <c r="D1" s="565" t="s">
        <v>119</v>
      </c>
      <c r="E1" s="565"/>
      <c r="F1" s="565"/>
      <c r="H1" s="38"/>
    </row>
    <row r="2" spans="1:10" x14ac:dyDescent="0.3">
      <c r="B2" s="51" t="s">
        <v>77</v>
      </c>
      <c r="D2" s="571" t="s">
        <v>120</v>
      </c>
      <c r="E2" s="571"/>
      <c r="F2" s="571"/>
      <c r="H2" s="127"/>
    </row>
    <row r="3" spans="1:10" x14ac:dyDescent="0.3">
      <c r="B3" s="51" t="s">
        <v>121</v>
      </c>
      <c r="D3" s="571" t="s">
        <v>170</v>
      </c>
      <c r="E3" s="571"/>
      <c r="F3" s="571"/>
    </row>
    <row r="4" spans="1:10" ht="15" x14ac:dyDescent="0.25">
      <c r="A4" s="52"/>
      <c r="B4" s="149"/>
      <c r="C4" s="149"/>
      <c r="D4" s="602" t="s">
        <v>123</v>
      </c>
      <c r="E4" s="602"/>
      <c r="F4" s="602"/>
      <c r="G4" s="603" t="s">
        <v>1</v>
      </c>
      <c r="H4" s="603"/>
      <c r="I4" s="603"/>
    </row>
    <row r="5" spans="1:10" ht="12.6" customHeight="1" x14ac:dyDescent="0.25">
      <c r="A5" s="546"/>
      <c r="B5" s="596" t="s">
        <v>14</v>
      </c>
      <c r="C5" s="597"/>
      <c r="D5" s="598"/>
      <c r="E5" s="599" t="s">
        <v>124</v>
      </c>
      <c r="F5" s="600" t="s">
        <v>367</v>
      </c>
      <c r="G5" s="577"/>
      <c r="H5" s="578"/>
      <c r="I5" s="556"/>
    </row>
    <row r="6" spans="1:10" ht="12.6" customHeight="1" x14ac:dyDescent="0.25">
      <c r="A6" s="547"/>
      <c r="B6" s="606" t="s">
        <v>16</v>
      </c>
      <c r="C6" s="607"/>
      <c r="D6" s="8" t="s">
        <v>17</v>
      </c>
      <c r="E6" s="580"/>
      <c r="F6" s="587"/>
      <c r="G6" s="588"/>
      <c r="H6" s="601"/>
      <c r="I6" s="557"/>
    </row>
    <row r="7" spans="1:10" ht="12.6" customHeight="1" x14ac:dyDescent="0.25">
      <c r="A7" s="547"/>
      <c r="B7" s="8" t="s">
        <v>22</v>
      </c>
      <c r="C7" s="8" t="s">
        <v>23</v>
      </c>
      <c r="D7" s="10" t="s">
        <v>24</v>
      </c>
      <c r="E7" s="580"/>
      <c r="F7" s="8" t="s">
        <v>126</v>
      </c>
      <c r="G7" s="8" t="s">
        <v>20</v>
      </c>
      <c r="H7" s="8" t="s">
        <v>21</v>
      </c>
      <c r="I7" s="557"/>
    </row>
    <row r="8" spans="1:10" ht="12.6" customHeight="1" x14ac:dyDescent="0.25">
      <c r="A8" s="548"/>
      <c r="B8" s="150" t="s">
        <v>363</v>
      </c>
      <c r="C8" s="150" t="s">
        <v>364</v>
      </c>
      <c r="D8" s="151" t="s">
        <v>365</v>
      </c>
      <c r="E8" s="588"/>
      <c r="F8" s="11" t="s">
        <v>25</v>
      </c>
      <c r="G8" s="11" t="s">
        <v>26</v>
      </c>
      <c r="H8" s="11" t="s">
        <v>27</v>
      </c>
      <c r="I8" s="558"/>
    </row>
    <row r="9" spans="1:10" s="55" customFormat="1" ht="12" customHeight="1" x14ac:dyDescent="0.25">
      <c r="A9" s="16"/>
      <c r="B9" s="616"/>
      <c r="C9" s="616"/>
      <c r="D9" s="616"/>
      <c r="E9" s="54" t="s">
        <v>127</v>
      </c>
      <c r="F9" s="608"/>
      <c r="G9" s="608"/>
      <c r="H9" s="608"/>
      <c r="I9" s="53"/>
      <c r="J9" s="19"/>
    </row>
    <row r="10" spans="1:10" s="55" customFormat="1" ht="12" customHeight="1" x14ac:dyDescent="0.25">
      <c r="A10" s="19">
        <v>1</v>
      </c>
      <c r="B10" s="146">
        <v>19000</v>
      </c>
      <c r="C10" s="146">
        <v>12686</v>
      </c>
      <c r="D10" s="146">
        <v>19000</v>
      </c>
      <c r="E10" s="21" t="s">
        <v>171</v>
      </c>
      <c r="F10" s="20">
        <f>'LB-31 Water D Req'!J9</f>
        <v>19000</v>
      </c>
      <c r="G10" s="20">
        <v>19000</v>
      </c>
      <c r="H10" s="20">
        <v>19000</v>
      </c>
      <c r="I10" s="19">
        <v>1</v>
      </c>
      <c r="J10" s="19"/>
    </row>
    <row r="11" spans="1:10" s="55" customFormat="1" ht="12" customHeight="1" x14ac:dyDescent="0.25">
      <c r="A11" s="19">
        <v>2</v>
      </c>
      <c r="B11" s="146">
        <v>20800</v>
      </c>
      <c r="C11" s="146">
        <v>21895</v>
      </c>
      <c r="D11" s="146">
        <v>22000</v>
      </c>
      <c r="E11" s="21" t="s">
        <v>172</v>
      </c>
      <c r="F11" s="20">
        <f>'LB-31 Water D Req'!J10</f>
        <v>22000</v>
      </c>
      <c r="G11" s="20">
        <v>22000</v>
      </c>
      <c r="H11" s="20">
        <v>25000</v>
      </c>
      <c r="I11" s="19">
        <v>2</v>
      </c>
      <c r="J11" s="19"/>
    </row>
    <row r="12" spans="1:10" s="55" customFormat="1" ht="12" customHeight="1" x14ac:dyDescent="0.25">
      <c r="A12" s="19">
        <v>3</v>
      </c>
      <c r="B12" s="146">
        <v>3900</v>
      </c>
      <c r="C12" s="146">
        <v>3230</v>
      </c>
      <c r="D12" s="146">
        <v>4100</v>
      </c>
      <c r="E12" s="21" t="s">
        <v>130</v>
      </c>
      <c r="F12" s="20">
        <f>'LB-31 Water D Req'!J11</f>
        <v>4100</v>
      </c>
      <c r="G12" s="20">
        <v>4100</v>
      </c>
      <c r="H12" s="20">
        <v>4100</v>
      </c>
      <c r="I12" s="19">
        <v>3</v>
      </c>
      <c r="J12" s="19"/>
    </row>
    <row r="13" spans="1:10" s="55" customFormat="1" ht="12" customHeight="1" x14ac:dyDescent="0.25">
      <c r="A13" s="19">
        <v>4</v>
      </c>
      <c r="B13" s="146">
        <v>7500</v>
      </c>
      <c r="C13" s="146">
        <v>3983</v>
      </c>
      <c r="D13" s="146">
        <v>8000</v>
      </c>
      <c r="E13" s="21" t="s">
        <v>131</v>
      </c>
      <c r="F13" s="20">
        <f>'LB-31 Water D Req'!J12</f>
        <v>8000</v>
      </c>
      <c r="G13" s="20">
        <v>8000</v>
      </c>
      <c r="H13" s="20">
        <v>8000</v>
      </c>
      <c r="I13" s="19">
        <v>4</v>
      </c>
      <c r="J13" s="19"/>
    </row>
    <row r="14" spans="1:10" s="55" customFormat="1" ht="12" customHeight="1" x14ac:dyDescent="0.25">
      <c r="A14" s="19">
        <v>5</v>
      </c>
      <c r="B14" s="146"/>
      <c r="C14" s="146"/>
      <c r="D14" s="146"/>
      <c r="E14" s="21">
        <v>5</v>
      </c>
      <c r="F14" s="20"/>
      <c r="G14" s="20"/>
      <c r="H14" s="20"/>
      <c r="I14" s="19">
        <v>5</v>
      </c>
      <c r="J14" s="19"/>
    </row>
    <row r="15" spans="1:10" s="55" customFormat="1" ht="12" customHeight="1" x14ac:dyDescent="0.25">
      <c r="A15" s="19">
        <v>6</v>
      </c>
      <c r="B15" s="146"/>
      <c r="C15" s="146"/>
      <c r="D15" s="146"/>
      <c r="E15" s="21">
        <v>6</v>
      </c>
      <c r="F15" s="20"/>
      <c r="G15" s="20"/>
      <c r="H15" s="20"/>
      <c r="I15" s="19">
        <v>6</v>
      </c>
      <c r="J15" s="19"/>
    </row>
    <row r="16" spans="1:10" s="59" customFormat="1" ht="22.2" customHeight="1" x14ac:dyDescent="0.25">
      <c r="A16" s="56">
        <v>7</v>
      </c>
      <c r="B16" s="153">
        <f>SUM(B10:B15)</f>
        <v>51200</v>
      </c>
      <c r="C16" s="153">
        <f>SUM(C10:C15)</f>
        <v>41794</v>
      </c>
      <c r="D16" s="153">
        <f>SUM(D10:D15)</f>
        <v>53100</v>
      </c>
      <c r="E16" s="58" t="s">
        <v>132</v>
      </c>
      <c r="F16" s="57">
        <f>SUM(F10:F15)</f>
        <v>53100</v>
      </c>
      <c r="G16" s="57">
        <f>SUM(G10:G15)</f>
        <v>53100</v>
      </c>
      <c r="H16" s="57">
        <f>SUM(H10:H15)</f>
        <v>56100</v>
      </c>
      <c r="I16" s="56">
        <v>7</v>
      </c>
      <c r="J16" s="56"/>
    </row>
    <row r="17" spans="1:10" s="55" customFormat="1" ht="12" customHeight="1" x14ac:dyDescent="0.25">
      <c r="A17" s="16" t="s">
        <v>1</v>
      </c>
      <c r="B17" s="615"/>
      <c r="C17" s="615"/>
      <c r="D17" s="615"/>
      <c r="E17" s="54" t="s">
        <v>133</v>
      </c>
      <c r="F17" s="615"/>
      <c r="G17" s="615"/>
      <c r="H17" s="615"/>
      <c r="I17" s="16" t="s">
        <v>1</v>
      </c>
      <c r="J17" s="19"/>
    </row>
    <row r="18" spans="1:10" s="55" customFormat="1" ht="12" customHeight="1" x14ac:dyDescent="0.25">
      <c r="A18" s="19">
        <v>8</v>
      </c>
      <c r="B18" s="146">
        <v>8000</v>
      </c>
      <c r="C18" s="200">
        <v>8000</v>
      </c>
      <c r="D18" s="146">
        <v>6250</v>
      </c>
      <c r="E18" s="21" t="s">
        <v>173</v>
      </c>
      <c r="F18" s="20">
        <f>SUM('LB-31 Water D Req'!J14:J17)</f>
        <v>6250</v>
      </c>
      <c r="G18" s="20">
        <v>6250</v>
      </c>
      <c r="H18" s="20">
        <v>6250</v>
      </c>
      <c r="I18" s="19">
        <v>8</v>
      </c>
      <c r="J18" s="19"/>
    </row>
    <row r="19" spans="1:10" s="55" customFormat="1" ht="12" customHeight="1" x14ac:dyDescent="0.25">
      <c r="A19" s="19">
        <v>9</v>
      </c>
      <c r="B19" s="146"/>
      <c r="C19" s="200"/>
      <c r="D19" s="146"/>
      <c r="E19" s="21">
        <v>9</v>
      </c>
      <c r="F19" s="20"/>
      <c r="G19" s="20"/>
      <c r="H19" s="20"/>
      <c r="I19" s="19">
        <v>9</v>
      </c>
      <c r="J19" s="19"/>
    </row>
    <row r="20" spans="1:10" s="55" customFormat="1" ht="12" customHeight="1" x14ac:dyDescent="0.25">
      <c r="A20" s="19">
        <v>10</v>
      </c>
      <c r="B20" s="146">
        <v>26200</v>
      </c>
      <c r="C20" s="200">
        <v>3312</v>
      </c>
      <c r="D20" s="146">
        <v>27300</v>
      </c>
      <c r="E20" s="21" t="s">
        <v>174</v>
      </c>
      <c r="F20" s="20">
        <f>SUM('LB-31 Water D Req'!J19:J25)</f>
        <v>31800</v>
      </c>
      <c r="G20" s="20">
        <v>31800</v>
      </c>
      <c r="H20" s="20">
        <v>31800</v>
      </c>
      <c r="I20" s="19">
        <v>10</v>
      </c>
      <c r="J20" s="19"/>
    </row>
    <row r="21" spans="1:10" s="55" customFormat="1" ht="12" customHeight="1" x14ac:dyDescent="0.25">
      <c r="A21" s="19">
        <v>11</v>
      </c>
      <c r="B21" s="146"/>
      <c r="C21" s="146"/>
      <c r="D21" s="146"/>
      <c r="E21" s="21">
        <v>11</v>
      </c>
      <c r="F21" s="20"/>
      <c r="G21" s="20"/>
      <c r="H21" s="20"/>
      <c r="I21" s="19">
        <v>11</v>
      </c>
      <c r="J21" s="19"/>
    </row>
    <row r="22" spans="1:10" s="55" customFormat="1" ht="12" customHeight="1" x14ac:dyDescent="0.25">
      <c r="A22" s="19">
        <v>12</v>
      </c>
      <c r="B22" s="146">
        <v>45000</v>
      </c>
      <c r="C22" s="146">
        <v>21113</v>
      </c>
      <c r="D22" s="146">
        <v>21500</v>
      </c>
      <c r="E22" s="21" t="s">
        <v>175</v>
      </c>
      <c r="F22" s="20">
        <f>SUM('LB-31 Water D Req'!J27:J28)</f>
        <v>22500</v>
      </c>
      <c r="G22" s="20">
        <v>22500</v>
      </c>
      <c r="H22" s="20">
        <v>22500</v>
      </c>
      <c r="I22" s="19">
        <v>12</v>
      </c>
      <c r="J22" s="19"/>
    </row>
    <row r="23" spans="1:10" s="55" customFormat="1" ht="12" customHeight="1" x14ac:dyDescent="0.25">
      <c r="A23" s="19">
        <v>13</v>
      </c>
      <c r="B23" s="146"/>
      <c r="C23" s="146"/>
      <c r="D23" s="146"/>
      <c r="E23" s="21">
        <v>13</v>
      </c>
      <c r="F23" s="20"/>
      <c r="G23" s="20"/>
      <c r="H23" s="20"/>
      <c r="I23" s="19">
        <v>13</v>
      </c>
      <c r="J23" s="19"/>
    </row>
    <row r="24" spans="1:10" s="59" customFormat="1" ht="22.2" customHeight="1" x14ac:dyDescent="0.25">
      <c r="A24" s="56">
        <v>14</v>
      </c>
      <c r="B24" s="153">
        <f>SUM(B18:B23)</f>
        <v>79200</v>
      </c>
      <c r="C24" s="153">
        <v>45758</v>
      </c>
      <c r="D24" s="153">
        <f>SUM(D18:D23)</f>
        <v>55050</v>
      </c>
      <c r="E24" s="58" t="s">
        <v>136</v>
      </c>
      <c r="F24" s="57">
        <f>SUM(F18:F23)</f>
        <v>60550</v>
      </c>
      <c r="G24" s="57">
        <f>SUM(G18:G23)</f>
        <v>60550</v>
      </c>
      <c r="H24" s="57">
        <f>SUM(H18:H23)</f>
        <v>60550</v>
      </c>
      <c r="I24" s="56">
        <v>14</v>
      </c>
      <c r="J24" s="56"/>
    </row>
    <row r="25" spans="1:10" s="55" customFormat="1" ht="12" customHeight="1" x14ac:dyDescent="0.25">
      <c r="A25" s="16" t="s">
        <v>1</v>
      </c>
      <c r="B25" s="615"/>
      <c r="C25" s="615"/>
      <c r="D25" s="615"/>
      <c r="E25" s="54" t="s">
        <v>137</v>
      </c>
      <c r="F25" s="615"/>
      <c r="G25" s="615"/>
      <c r="H25" s="615"/>
      <c r="I25" s="16"/>
      <c r="J25" s="19"/>
    </row>
    <row r="26" spans="1:10" s="55" customFormat="1" ht="12" customHeight="1" x14ac:dyDescent="0.25">
      <c r="A26" s="19">
        <v>15</v>
      </c>
      <c r="B26" s="146">
        <v>2000</v>
      </c>
      <c r="C26" s="146">
        <v>0</v>
      </c>
      <c r="D26" s="146">
        <v>2000</v>
      </c>
      <c r="E26" s="21" t="s">
        <v>176</v>
      </c>
      <c r="F26" s="20">
        <f>'LB-31 Water D Req'!J30</f>
        <v>2000</v>
      </c>
      <c r="G26" s="20">
        <v>2000</v>
      </c>
      <c r="H26" s="20">
        <v>2000</v>
      </c>
      <c r="I26" s="19">
        <v>15</v>
      </c>
      <c r="J26" s="19"/>
    </row>
    <row r="27" spans="1:10" s="55" customFormat="1" ht="12" customHeight="1" x14ac:dyDescent="0.25">
      <c r="A27" s="19">
        <v>16</v>
      </c>
      <c r="B27" s="146">
        <v>500</v>
      </c>
      <c r="C27" s="146">
        <v>0</v>
      </c>
      <c r="D27" s="146">
        <v>500</v>
      </c>
      <c r="E27" s="21" t="s">
        <v>177</v>
      </c>
      <c r="F27" s="20">
        <f>'LB-31 Water D Req'!J31</f>
        <v>500</v>
      </c>
      <c r="G27" s="20">
        <v>500</v>
      </c>
      <c r="H27" s="20">
        <v>500</v>
      </c>
      <c r="I27" s="19">
        <v>16</v>
      </c>
      <c r="J27" s="19"/>
    </row>
    <row r="28" spans="1:10" s="55" customFormat="1" ht="12" customHeight="1" x14ac:dyDescent="0.25">
      <c r="A28" s="19">
        <v>17</v>
      </c>
      <c r="B28" s="146">
        <v>5000</v>
      </c>
      <c r="C28" s="146">
        <v>1377</v>
      </c>
      <c r="D28" s="146">
        <v>4500</v>
      </c>
      <c r="E28" s="21" t="s">
        <v>178</v>
      </c>
      <c r="F28" s="20">
        <f>'LB-31 Water D Req'!J32</f>
        <v>4500</v>
      </c>
      <c r="G28" s="20">
        <v>4500</v>
      </c>
      <c r="H28" s="20">
        <v>4500</v>
      </c>
      <c r="I28" s="19">
        <v>17</v>
      </c>
      <c r="J28" s="19"/>
    </row>
    <row r="29" spans="1:10" s="55" customFormat="1" ht="12" customHeight="1" x14ac:dyDescent="0.25">
      <c r="A29" s="19">
        <v>18</v>
      </c>
      <c r="B29" s="146">
        <v>5000</v>
      </c>
      <c r="C29" s="146">
        <v>0</v>
      </c>
      <c r="D29" s="146">
        <v>4500</v>
      </c>
      <c r="E29" s="21" t="s">
        <v>179</v>
      </c>
      <c r="F29" s="20">
        <f>'LB-31 Water D Req'!J33</f>
        <v>4500</v>
      </c>
      <c r="G29" s="20">
        <v>4500</v>
      </c>
      <c r="H29" s="20">
        <v>4500</v>
      </c>
      <c r="I29" s="19">
        <v>18</v>
      </c>
      <c r="J29" s="19"/>
    </row>
    <row r="30" spans="1:10" s="55" customFormat="1" ht="12" customHeight="1" x14ac:dyDescent="0.25">
      <c r="A30" s="19">
        <v>19</v>
      </c>
      <c r="B30" s="146">
        <v>7000</v>
      </c>
      <c r="C30" s="146">
        <v>7000</v>
      </c>
      <c r="D30" s="146">
        <v>7000</v>
      </c>
      <c r="E30" s="21" t="s">
        <v>180</v>
      </c>
      <c r="F30" s="20">
        <f>'LB-31 Water D Req'!J34</f>
        <v>7000</v>
      </c>
      <c r="G30" s="20">
        <v>7000</v>
      </c>
      <c r="H30" s="20">
        <v>7000</v>
      </c>
      <c r="I30" s="19">
        <v>19</v>
      </c>
      <c r="J30" s="19"/>
    </row>
    <row r="31" spans="1:10" s="55" customFormat="1" ht="12" customHeight="1" x14ac:dyDescent="0.25">
      <c r="A31" s="19">
        <v>20</v>
      </c>
      <c r="B31" s="146"/>
      <c r="C31" s="146"/>
      <c r="D31" s="146"/>
      <c r="E31" s="21">
        <v>20</v>
      </c>
      <c r="F31" s="20"/>
      <c r="G31" s="20"/>
      <c r="H31" s="20"/>
      <c r="I31" s="19">
        <v>20</v>
      </c>
      <c r="J31" s="19"/>
    </row>
    <row r="32" spans="1:10" s="59" customFormat="1" ht="22.2" customHeight="1" x14ac:dyDescent="0.25">
      <c r="A32" s="56">
        <v>21</v>
      </c>
      <c r="B32" s="153">
        <f>SUM(B26:B31)</f>
        <v>19500</v>
      </c>
      <c r="C32" s="153">
        <f>SUM(C26:C31)</f>
        <v>8377</v>
      </c>
      <c r="D32" s="153">
        <f>SUM(D26:D31)</f>
        <v>18500</v>
      </c>
      <c r="E32" s="58" t="s">
        <v>156</v>
      </c>
      <c r="F32" s="57">
        <f>SUM(F26:F31)</f>
        <v>18500</v>
      </c>
      <c r="G32" s="57">
        <f>SUM(G26:G31)</f>
        <v>18500</v>
      </c>
      <c r="H32" s="57">
        <f>SUM(H26:H31)</f>
        <v>18500</v>
      </c>
      <c r="I32" s="56">
        <v>21</v>
      </c>
      <c r="J32" s="56"/>
    </row>
    <row r="33" spans="1:10" s="55" customFormat="1" ht="12" customHeight="1" x14ac:dyDescent="0.25">
      <c r="A33" s="16" t="s">
        <v>1</v>
      </c>
      <c r="B33" s="615"/>
      <c r="C33" s="615"/>
      <c r="D33" s="615"/>
      <c r="E33" s="54" t="s">
        <v>141</v>
      </c>
      <c r="F33" s="615"/>
      <c r="G33" s="615"/>
      <c r="H33" s="615"/>
      <c r="I33" s="16" t="s">
        <v>1</v>
      </c>
      <c r="J33" s="19"/>
    </row>
    <row r="34" spans="1:10" s="55" customFormat="1" ht="12" customHeight="1" x14ac:dyDescent="0.25">
      <c r="A34" s="19">
        <v>22</v>
      </c>
      <c r="B34" s="146">
        <v>4000</v>
      </c>
      <c r="C34" s="200">
        <v>4000</v>
      </c>
      <c r="D34" s="146"/>
      <c r="E34" s="21" t="s">
        <v>181</v>
      </c>
      <c r="F34" s="20">
        <f>'LB-31 Water D Req'!$J$35</f>
        <v>0</v>
      </c>
      <c r="G34" s="20">
        <v>0</v>
      </c>
      <c r="H34" s="20">
        <v>0</v>
      </c>
      <c r="I34" s="19">
        <v>22</v>
      </c>
      <c r="J34" s="19"/>
    </row>
    <row r="35" spans="1:10" s="55" customFormat="1" ht="12" customHeight="1" x14ac:dyDescent="0.25">
      <c r="A35" s="19">
        <v>23</v>
      </c>
      <c r="B35" s="146">
        <v>5000</v>
      </c>
      <c r="C35" s="200">
        <v>5000</v>
      </c>
      <c r="D35" s="146"/>
      <c r="E35" s="21" t="s">
        <v>182</v>
      </c>
      <c r="F35" s="20">
        <f>'LB-31 Water D Req'!$J$36</f>
        <v>0</v>
      </c>
      <c r="G35" s="20">
        <v>0</v>
      </c>
      <c r="H35" s="20">
        <v>0</v>
      </c>
      <c r="I35" s="19">
        <v>23</v>
      </c>
      <c r="J35" s="19"/>
    </row>
    <row r="36" spans="1:10" s="55" customFormat="1" ht="12" customHeight="1" x14ac:dyDescent="0.25">
      <c r="A36" s="19">
        <v>24</v>
      </c>
      <c r="B36" s="146">
        <v>10000</v>
      </c>
      <c r="C36" s="200">
        <v>10000</v>
      </c>
      <c r="D36" s="146">
        <v>0</v>
      </c>
      <c r="E36" s="21" t="s">
        <v>183</v>
      </c>
      <c r="F36" s="20">
        <f>'LB-31 Water D Req'!$J$37</f>
        <v>0</v>
      </c>
      <c r="G36" s="20">
        <v>0</v>
      </c>
      <c r="H36" s="20">
        <v>0</v>
      </c>
      <c r="I36" s="19">
        <v>24</v>
      </c>
      <c r="J36" s="19"/>
    </row>
    <row r="37" spans="1:10" s="59" customFormat="1" ht="12" customHeight="1" x14ac:dyDescent="0.25">
      <c r="A37" s="56">
        <v>25</v>
      </c>
      <c r="B37" s="153">
        <f>SUM(B34:B36)</f>
        <v>19000</v>
      </c>
      <c r="C37" s="139">
        <f>SUM(C34:C36)</f>
        <v>19000</v>
      </c>
      <c r="D37" s="153">
        <f>SUM(D34:D36)</f>
        <v>0</v>
      </c>
      <c r="E37" s="58" t="s">
        <v>146</v>
      </c>
      <c r="F37" s="60">
        <f>SUM(F34:F36)</f>
        <v>0</v>
      </c>
      <c r="G37" s="60">
        <v>0</v>
      </c>
      <c r="H37" s="60">
        <v>0</v>
      </c>
      <c r="I37" s="56">
        <v>25</v>
      </c>
      <c r="J37" s="56"/>
    </row>
    <row r="38" spans="1:10" s="55" customFormat="1" ht="12" customHeight="1" x14ac:dyDescent="0.25">
      <c r="A38" s="19"/>
      <c r="B38" s="154"/>
      <c r="C38" s="200">
        <v>14250</v>
      </c>
      <c r="D38" s="146">
        <v>8675</v>
      </c>
      <c r="E38" s="56" t="s">
        <v>147</v>
      </c>
      <c r="F38" s="61">
        <v>27525</v>
      </c>
      <c r="G38" s="61">
        <v>27525</v>
      </c>
      <c r="H38" s="61">
        <v>24525</v>
      </c>
      <c r="I38" s="19"/>
      <c r="J38" s="19"/>
    </row>
    <row r="39" spans="1:10" s="55" customFormat="1" ht="12" customHeight="1" x14ac:dyDescent="0.25">
      <c r="A39" s="19">
        <v>26</v>
      </c>
      <c r="B39" s="146">
        <v>0</v>
      </c>
      <c r="C39" s="200"/>
      <c r="D39" s="157"/>
      <c r="E39" s="62" t="s">
        <v>148</v>
      </c>
      <c r="F39" s="22"/>
      <c r="G39" s="22"/>
      <c r="H39" s="22"/>
      <c r="I39" s="19">
        <v>26</v>
      </c>
      <c r="J39" s="19"/>
    </row>
    <row r="40" spans="1:10" s="55" customFormat="1" ht="12" customHeight="1" thickBot="1" x14ac:dyDescent="0.3">
      <c r="A40" s="23">
        <v>27</v>
      </c>
      <c r="B40" s="155"/>
      <c r="C40" s="136"/>
      <c r="D40" s="147"/>
      <c r="E40" s="64"/>
      <c r="F40" s="63">
        <v>0</v>
      </c>
      <c r="G40" s="63"/>
      <c r="H40" s="63"/>
      <c r="I40" s="23">
        <v>27</v>
      </c>
      <c r="J40" s="19"/>
    </row>
    <row r="41" spans="1:10" s="59" customFormat="1" ht="13.8" thickBot="1" x14ac:dyDescent="0.3">
      <c r="A41" s="65">
        <v>28</v>
      </c>
      <c r="B41" s="156">
        <f>+B16+B24+B32+B37+B39</f>
        <v>168900</v>
      </c>
      <c r="C41" s="137">
        <v>183150</v>
      </c>
      <c r="D41" s="156">
        <f>+D16+D24+D32+D37+D38+D39+D40</f>
        <v>135325</v>
      </c>
      <c r="E41" s="66" t="s">
        <v>150</v>
      </c>
      <c r="F41" s="28">
        <f>+F16+F24+F32+F37+F38+F39+F40</f>
        <v>159675</v>
      </c>
      <c r="G41" s="28">
        <f>+G16+G24+G32+G37+G38+G39+G40</f>
        <v>159675</v>
      </c>
      <c r="H41" s="28">
        <f>+H16+H24+H32+H37+H38+H39+H40</f>
        <v>159675</v>
      </c>
      <c r="I41" s="67">
        <v>28</v>
      </c>
      <c r="J41" s="68"/>
    </row>
    <row r="42" spans="1:10" s="55" customFormat="1" ht="12" customHeight="1" x14ac:dyDescent="0.3">
      <c r="A42" s="34"/>
      <c r="B42" s="69" t="s">
        <v>151</v>
      </c>
      <c r="C42" s="34"/>
      <c r="D42" s="35"/>
      <c r="E42" s="2"/>
      <c r="F42" s="215" t="str">
        <f>IF(NOT(F41='LB-20 Water'!F40),"RESOURCES &lt;&gt; REQUIREMENTS", "")</f>
        <v/>
      </c>
      <c r="G42" s="2"/>
      <c r="H42" s="2"/>
      <c r="I42" s="2"/>
      <c r="J42" s="2"/>
    </row>
    <row r="43" spans="1:10" s="55" customFormat="1" ht="12" customHeight="1" x14ac:dyDescent="0.3">
      <c r="A43" s="34"/>
      <c r="B43" s="34"/>
      <c r="C43" s="34"/>
      <c r="D43" s="35"/>
      <c r="E43" s="2"/>
      <c r="F43" s="2"/>
      <c r="G43" s="2"/>
      <c r="H43" s="2"/>
      <c r="I43" s="2"/>
      <c r="J43" s="2"/>
    </row>
    <row r="44" spans="1:10" s="55" customFormat="1" ht="20.100000000000001" customHeight="1" x14ac:dyDescent="0.3">
      <c r="A44" s="34"/>
      <c r="B44" s="34"/>
      <c r="C44" s="34"/>
      <c r="D44" s="35"/>
      <c r="E44" s="2"/>
      <c r="F44" s="2"/>
      <c r="G44" s="2"/>
      <c r="H44" s="2"/>
      <c r="I44" s="2"/>
      <c r="J44" s="2"/>
    </row>
    <row r="45" spans="1:10" ht="15" customHeight="1" x14ac:dyDescent="0.3"/>
    <row r="46" spans="1:10" ht="10.95" hidden="1" customHeight="1" x14ac:dyDescent="0.3"/>
    <row r="47" spans="1:10" ht="10.95" hidden="1" customHeight="1" x14ac:dyDescent="0.3"/>
    <row r="48" spans="1:10" ht="10.95" hidden="1" customHeight="1" x14ac:dyDescent="0.3"/>
    <row r="49" ht="10.95" hidden="1" customHeight="1" x14ac:dyDescent="0.3"/>
    <row r="50" ht="10.95" hidden="1" customHeight="1" x14ac:dyDescent="0.3"/>
    <row r="51" ht="10.95" hidden="1" customHeight="1" x14ac:dyDescent="0.3"/>
    <row r="52" ht="10.95" hidden="1" customHeight="1" x14ac:dyDescent="0.3"/>
    <row r="53" ht="10.95" hidden="1" customHeight="1" x14ac:dyDescent="0.3"/>
    <row r="54" ht="10.95" hidden="1" customHeight="1" x14ac:dyDescent="0.3"/>
    <row r="55" ht="10.199999999999999" hidden="1" customHeight="1" x14ac:dyDescent="0.3"/>
    <row r="56" ht="10.199999999999999" hidden="1" customHeight="1" x14ac:dyDescent="0.3"/>
    <row r="57" ht="10.199999999999999" hidden="1" customHeight="1" x14ac:dyDescent="0.3"/>
    <row r="58" ht="10.199999999999999" hidden="1" customHeight="1" x14ac:dyDescent="0.3"/>
    <row r="59" ht="10.199999999999999" hidden="1" customHeight="1" x14ac:dyDescent="0.3"/>
    <row r="60" ht="10.199999999999999" hidden="1" customHeight="1" x14ac:dyDescent="0.3"/>
    <row r="61" ht="10.199999999999999" hidden="1" customHeight="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row r="1696" hidden="1" x14ac:dyDescent="0.3"/>
    <row r="1697" hidden="1" x14ac:dyDescent="0.3"/>
    <row r="1698" hidden="1" x14ac:dyDescent="0.3"/>
    <row r="1699" hidden="1" x14ac:dyDescent="0.3"/>
    <row r="1700" hidden="1" x14ac:dyDescent="0.3"/>
    <row r="1701" hidden="1" x14ac:dyDescent="0.3"/>
    <row r="1702" hidden="1" x14ac:dyDescent="0.3"/>
    <row r="1703" hidden="1" x14ac:dyDescent="0.3"/>
    <row r="1704" hidden="1" x14ac:dyDescent="0.3"/>
    <row r="1705" hidden="1" x14ac:dyDescent="0.3"/>
    <row r="1706" hidden="1" x14ac:dyDescent="0.3"/>
    <row r="1707" hidden="1" x14ac:dyDescent="0.3"/>
    <row r="1708" hidden="1" x14ac:dyDescent="0.3"/>
    <row r="1709" hidden="1" x14ac:dyDescent="0.3"/>
    <row r="1710" hidden="1" x14ac:dyDescent="0.3"/>
    <row r="1711" hidden="1" x14ac:dyDescent="0.3"/>
    <row r="1712" hidden="1" x14ac:dyDescent="0.3"/>
    <row r="1713" hidden="1" x14ac:dyDescent="0.3"/>
    <row r="1714" hidden="1" x14ac:dyDescent="0.3"/>
    <row r="1715" hidden="1" x14ac:dyDescent="0.3"/>
    <row r="1716" hidden="1" x14ac:dyDescent="0.3"/>
    <row r="1717" hidden="1" x14ac:dyDescent="0.3"/>
    <row r="1718" hidden="1" x14ac:dyDescent="0.3"/>
    <row r="1719" hidden="1" x14ac:dyDescent="0.3"/>
    <row r="1720" hidden="1" x14ac:dyDescent="0.3"/>
    <row r="1721" hidden="1" x14ac:dyDescent="0.3"/>
    <row r="1722" hidden="1" x14ac:dyDescent="0.3"/>
    <row r="1723" hidden="1" x14ac:dyDescent="0.3"/>
    <row r="1724" hidden="1" x14ac:dyDescent="0.3"/>
    <row r="1725" hidden="1" x14ac:dyDescent="0.3"/>
    <row r="1726" hidden="1" x14ac:dyDescent="0.3"/>
    <row r="1727" hidden="1" x14ac:dyDescent="0.3"/>
    <row r="1728" hidden="1" x14ac:dyDescent="0.3"/>
    <row r="1729" hidden="1" x14ac:dyDescent="0.3"/>
    <row r="1730" hidden="1" x14ac:dyDescent="0.3"/>
    <row r="1731" hidden="1" x14ac:dyDescent="0.3"/>
    <row r="1732" hidden="1" x14ac:dyDescent="0.3"/>
    <row r="1733" hidden="1" x14ac:dyDescent="0.3"/>
    <row r="1734" hidden="1" x14ac:dyDescent="0.3"/>
    <row r="1735" hidden="1" x14ac:dyDescent="0.3"/>
    <row r="1736" hidden="1" x14ac:dyDescent="0.3"/>
    <row r="1737" hidden="1" x14ac:dyDescent="0.3"/>
    <row r="1738" hidden="1" x14ac:dyDescent="0.3"/>
    <row r="1739" hidden="1" x14ac:dyDescent="0.3"/>
    <row r="1740" hidden="1" x14ac:dyDescent="0.3"/>
    <row r="1741" hidden="1" x14ac:dyDescent="0.3"/>
    <row r="1742" hidden="1" x14ac:dyDescent="0.3"/>
    <row r="1743" hidden="1" x14ac:dyDescent="0.3"/>
    <row r="1744" hidden="1" x14ac:dyDescent="0.3"/>
    <row r="1745" hidden="1" x14ac:dyDescent="0.3"/>
    <row r="1746" hidden="1" x14ac:dyDescent="0.3"/>
    <row r="1747" hidden="1" x14ac:dyDescent="0.3"/>
    <row r="1748" hidden="1" x14ac:dyDescent="0.3"/>
    <row r="1749" hidden="1" x14ac:dyDescent="0.3"/>
    <row r="1750" hidden="1" x14ac:dyDescent="0.3"/>
    <row r="1751" hidden="1" x14ac:dyDescent="0.3"/>
    <row r="1752" hidden="1" x14ac:dyDescent="0.3"/>
    <row r="1753" hidden="1" x14ac:dyDescent="0.3"/>
    <row r="1754" hidden="1" x14ac:dyDescent="0.3"/>
    <row r="1755" hidden="1" x14ac:dyDescent="0.3"/>
    <row r="1756" hidden="1" x14ac:dyDescent="0.3"/>
    <row r="1757" hidden="1" x14ac:dyDescent="0.3"/>
    <row r="1758" hidden="1" x14ac:dyDescent="0.3"/>
    <row r="1759" hidden="1" x14ac:dyDescent="0.3"/>
    <row r="1760" hidden="1" x14ac:dyDescent="0.3"/>
    <row r="1761" hidden="1" x14ac:dyDescent="0.3"/>
    <row r="1762" hidden="1" x14ac:dyDescent="0.3"/>
    <row r="1763" hidden="1" x14ac:dyDescent="0.3"/>
    <row r="1764" hidden="1" x14ac:dyDescent="0.3"/>
    <row r="1765" hidden="1" x14ac:dyDescent="0.3"/>
    <row r="1766" hidden="1" x14ac:dyDescent="0.3"/>
    <row r="1767" hidden="1" x14ac:dyDescent="0.3"/>
    <row r="1768" hidden="1" x14ac:dyDescent="0.3"/>
    <row r="1769" hidden="1" x14ac:dyDescent="0.3"/>
    <row r="1770" hidden="1" x14ac:dyDescent="0.3"/>
    <row r="1771" hidden="1" x14ac:dyDescent="0.3"/>
    <row r="1772" hidden="1" x14ac:dyDescent="0.3"/>
    <row r="1773" hidden="1" x14ac:dyDescent="0.3"/>
    <row r="1774" hidden="1" x14ac:dyDescent="0.3"/>
    <row r="1775" hidden="1" x14ac:dyDescent="0.3"/>
    <row r="1776" hidden="1" x14ac:dyDescent="0.3"/>
    <row r="1777" hidden="1" x14ac:dyDescent="0.3"/>
    <row r="1778" hidden="1" x14ac:dyDescent="0.3"/>
    <row r="1779" hidden="1" x14ac:dyDescent="0.3"/>
    <row r="1780" hidden="1" x14ac:dyDescent="0.3"/>
    <row r="1781" hidden="1" x14ac:dyDescent="0.3"/>
    <row r="1782" hidden="1" x14ac:dyDescent="0.3"/>
    <row r="1783" hidden="1" x14ac:dyDescent="0.3"/>
    <row r="1784" hidden="1" x14ac:dyDescent="0.3"/>
    <row r="1785" hidden="1" x14ac:dyDescent="0.3"/>
    <row r="1786" hidden="1" x14ac:dyDescent="0.3"/>
    <row r="1787" hidden="1" x14ac:dyDescent="0.3"/>
    <row r="1788" hidden="1" x14ac:dyDescent="0.3"/>
    <row r="1789" hidden="1" x14ac:dyDescent="0.3"/>
    <row r="1790" hidden="1" x14ac:dyDescent="0.3"/>
    <row r="1791" hidden="1" x14ac:dyDescent="0.3"/>
    <row r="1792" hidden="1" x14ac:dyDescent="0.3"/>
    <row r="1793" hidden="1" x14ac:dyDescent="0.3"/>
    <row r="1794" hidden="1" x14ac:dyDescent="0.3"/>
    <row r="1795" hidden="1" x14ac:dyDescent="0.3"/>
    <row r="1796" hidden="1" x14ac:dyDescent="0.3"/>
    <row r="1797" hidden="1" x14ac:dyDescent="0.3"/>
    <row r="1798" hidden="1" x14ac:dyDescent="0.3"/>
    <row r="1799" hidden="1" x14ac:dyDescent="0.3"/>
    <row r="1800" hidden="1" x14ac:dyDescent="0.3"/>
    <row r="1801" hidden="1" x14ac:dyDescent="0.3"/>
    <row r="1802" hidden="1" x14ac:dyDescent="0.3"/>
    <row r="1803" hidden="1" x14ac:dyDescent="0.3"/>
    <row r="1804" hidden="1" x14ac:dyDescent="0.3"/>
    <row r="1805" hidden="1" x14ac:dyDescent="0.3"/>
    <row r="1806" hidden="1" x14ac:dyDescent="0.3"/>
    <row r="1807" hidden="1" x14ac:dyDescent="0.3"/>
    <row r="1808" hidden="1" x14ac:dyDescent="0.3"/>
    <row r="1809" hidden="1" x14ac:dyDescent="0.3"/>
    <row r="1810" hidden="1" x14ac:dyDescent="0.3"/>
    <row r="1811" hidden="1" x14ac:dyDescent="0.3"/>
    <row r="1812" hidden="1" x14ac:dyDescent="0.3"/>
    <row r="1813" hidden="1" x14ac:dyDescent="0.3"/>
    <row r="1814" hidden="1" x14ac:dyDescent="0.3"/>
    <row r="1815" hidden="1" x14ac:dyDescent="0.3"/>
    <row r="1816" hidden="1" x14ac:dyDescent="0.3"/>
    <row r="1817" hidden="1" x14ac:dyDescent="0.3"/>
    <row r="1818" hidden="1" x14ac:dyDescent="0.3"/>
    <row r="1819" hidden="1" x14ac:dyDescent="0.3"/>
    <row r="1820" hidden="1" x14ac:dyDescent="0.3"/>
    <row r="1821" hidden="1" x14ac:dyDescent="0.3"/>
    <row r="1822" hidden="1" x14ac:dyDescent="0.3"/>
    <row r="1823" hidden="1" x14ac:dyDescent="0.3"/>
    <row r="1824" hidden="1" x14ac:dyDescent="0.3"/>
    <row r="1825" hidden="1" x14ac:dyDescent="0.3"/>
    <row r="1826" hidden="1" x14ac:dyDescent="0.3"/>
    <row r="1827" hidden="1" x14ac:dyDescent="0.3"/>
    <row r="1828" hidden="1" x14ac:dyDescent="0.3"/>
    <row r="1829" hidden="1" x14ac:dyDescent="0.3"/>
    <row r="1830" hidden="1" x14ac:dyDescent="0.3"/>
    <row r="1831" hidden="1" x14ac:dyDescent="0.3"/>
    <row r="1832" hidden="1" x14ac:dyDescent="0.3"/>
    <row r="1833" hidden="1" x14ac:dyDescent="0.3"/>
    <row r="1834" hidden="1" x14ac:dyDescent="0.3"/>
    <row r="1835" hidden="1" x14ac:dyDescent="0.3"/>
    <row r="1836" hidden="1" x14ac:dyDescent="0.3"/>
    <row r="1837" hidden="1" x14ac:dyDescent="0.3"/>
    <row r="1838" hidden="1" x14ac:dyDescent="0.3"/>
    <row r="1839" hidden="1" x14ac:dyDescent="0.3"/>
    <row r="1840" hidden="1" x14ac:dyDescent="0.3"/>
    <row r="1841" hidden="1" x14ac:dyDescent="0.3"/>
    <row r="1842" hidden="1" x14ac:dyDescent="0.3"/>
    <row r="1843" hidden="1" x14ac:dyDescent="0.3"/>
    <row r="1844" hidden="1" x14ac:dyDescent="0.3"/>
    <row r="1845" hidden="1" x14ac:dyDescent="0.3"/>
    <row r="1846" hidden="1" x14ac:dyDescent="0.3"/>
    <row r="1847" hidden="1" x14ac:dyDescent="0.3"/>
    <row r="1848" hidden="1" x14ac:dyDescent="0.3"/>
    <row r="1849" hidden="1" x14ac:dyDescent="0.3"/>
    <row r="1850" hidden="1" x14ac:dyDescent="0.3"/>
    <row r="1851" hidden="1" x14ac:dyDescent="0.3"/>
    <row r="1852" hidden="1" x14ac:dyDescent="0.3"/>
    <row r="1853" hidden="1" x14ac:dyDescent="0.3"/>
    <row r="1854" hidden="1" x14ac:dyDescent="0.3"/>
    <row r="1855" hidden="1" x14ac:dyDescent="0.3"/>
    <row r="1856" hidden="1" x14ac:dyDescent="0.3"/>
    <row r="1857" hidden="1" x14ac:dyDescent="0.3"/>
    <row r="1858" hidden="1" x14ac:dyDescent="0.3"/>
    <row r="1859" hidden="1" x14ac:dyDescent="0.3"/>
    <row r="1860" hidden="1" x14ac:dyDescent="0.3"/>
    <row r="1861" hidden="1" x14ac:dyDescent="0.3"/>
    <row r="1862" hidden="1" x14ac:dyDescent="0.3"/>
    <row r="1863" hidden="1" x14ac:dyDescent="0.3"/>
    <row r="1864" hidden="1" x14ac:dyDescent="0.3"/>
    <row r="1865" hidden="1" x14ac:dyDescent="0.3"/>
    <row r="1866" hidden="1" x14ac:dyDescent="0.3"/>
    <row r="1867" hidden="1" x14ac:dyDescent="0.3"/>
    <row r="1868" hidden="1" x14ac:dyDescent="0.3"/>
    <row r="1869" hidden="1" x14ac:dyDescent="0.3"/>
    <row r="1870" hidden="1" x14ac:dyDescent="0.3"/>
    <row r="1871" hidden="1" x14ac:dyDescent="0.3"/>
    <row r="1872" hidden="1" x14ac:dyDescent="0.3"/>
    <row r="1873" hidden="1" x14ac:dyDescent="0.3"/>
    <row r="1874" hidden="1" x14ac:dyDescent="0.3"/>
    <row r="1875" hidden="1" x14ac:dyDescent="0.3"/>
    <row r="1876" hidden="1" x14ac:dyDescent="0.3"/>
    <row r="1877" hidden="1" x14ac:dyDescent="0.3"/>
    <row r="1878" hidden="1" x14ac:dyDescent="0.3"/>
    <row r="1879" hidden="1" x14ac:dyDescent="0.3"/>
    <row r="1880" hidden="1" x14ac:dyDescent="0.3"/>
    <row r="1881" hidden="1" x14ac:dyDescent="0.3"/>
    <row r="1882" hidden="1" x14ac:dyDescent="0.3"/>
    <row r="1883" hidden="1" x14ac:dyDescent="0.3"/>
    <row r="1884" hidden="1" x14ac:dyDescent="0.3"/>
    <row r="1885" hidden="1" x14ac:dyDescent="0.3"/>
    <row r="1886" hidden="1" x14ac:dyDescent="0.3"/>
    <row r="1887" hidden="1" x14ac:dyDescent="0.3"/>
    <row r="1888" hidden="1" x14ac:dyDescent="0.3"/>
    <row r="1889" hidden="1" x14ac:dyDescent="0.3"/>
    <row r="1890" hidden="1" x14ac:dyDescent="0.3"/>
    <row r="1891" hidden="1" x14ac:dyDescent="0.3"/>
    <row r="1892" hidden="1" x14ac:dyDescent="0.3"/>
    <row r="1893" hidden="1" x14ac:dyDescent="0.3"/>
    <row r="1894" hidden="1" x14ac:dyDescent="0.3"/>
    <row r="1895" hidden="1" x14ac:dyDescent="0.3"/>
    <row r="1896" hidden="1" x14ac:dyDescent="0.3"/>
    <row r="1897" hidden="1" x14ac:dyDescent="0.3"/>
    <row r="1898" hidden="1" x14ac:dyDescent="0.3"/>
    <row r="1899" hidden="1" x14ac:dyDescent="0.3"/>
    <row r="1900" hidden="1" x14ac:dyDescent="0.3"/>
    <row r="1901" hidden="1" x14ac:dyDescent="0.3"/>
    <row r="1902" hidden="1" x14ac:dyDescent="0.3"/>
    <row r="1903" hidden="1" x14ac:dyDescent="0.3"/>
    <row r="1904" hidden="1" x14ac:dyDescent="0.3"/>
    <row r="1905" hidden="1" x14ac:dyDescent="0.3"/>
    <row r="1906" hidden="1" x14ac:dyDescent="0.3"/>
    <row r="1907" hidden="1" x14ac:dyDescent="0.3"/>
    <row r="1908" hidden="1" x14ac:dyDescent="0.3"/>
    <row r="1909" hidden="1" x14ac:dyDescent="0.3"/>
    <row r="1910" hidden="1" x14ac:dyDescent="0.3"/>
    <row r="1911" hidden="1" x14ac:dyDescent="0.3"/>
    <row r="1912" hidden="1" x14ac:dyDescent="0.3"/>
    <row r="1913" hidden="1" x14ac:dyDescent="0.3"/>
    <row r="1914" hidden="1" x14ac:dyDescent="0.3"/>
    <row r="1915" hidden="1" x14ac:dyDescent="0.3"/>
    <row r="1916" hidden="1" x14ac:dyDescent="0.3"/>
    <row r="1917" hidden="1" x14ac:dyDescent="0.3"/>
    <row r="1918" hidden="1" x14ac:dyDescent="0.3"/>
    <row r="1919" hidden="1" x14ac:dyDescent="0.3"/>
    <row r="1920" hidden="1" x14ac:dyDescent="0.3"/>
    <row r="1921" hidden="1" x14ac:dyDescent="0.3"/>
    <row r="1922" hidden="1" x14ac:dyDescent="0.3"/>
    <row r="1923" hidden="1" x14ac:dyDescent="0.3"/>
    <row r="1924" hidden="1" x14ac:dyDescent="0.3"/>
    <row r="1925" hidden="1" x14ac:dyDescent="0.3"/>
    <row r="1926" hidden="1" x14ac:dyDescent="0.3"/>
    <row r="1927" hidden="1" x14ac:dyDescent="0.3"/>
    <row r="1928" hidden="1" x14ac:dyDescent="0.3"/>
    <row r="1929" hidden="1" x14ac:dyDescent="0.3"/>
    <row r="1930" hidden="1" x14ac:dyDescent="0.3"/>
    <row r="1931" hidden="1" x14ac:dyDescent="0.3"/>
    <row r="1932" hidden="1" x14ac:dyDescent="0.3"/>
    <row r="1933" hidden="1" x14ac:dyDescent="0.3"/>
    <row r="1934" hidden="1" x14ac:dyDescent="0.3"/>
    <row r="1935" hidden="1" x14ac:dyDescent="0.3"/>
    <row r="1936" hidden="1" x14ac:dyDescent="0.3"/>
    <row r="1937" hidden="1" x14ac:dyDescent="0.3"/>
    <row r="1938" hidden="1" x14ac:dyDescent="0.3"/>
    <row r="1939" hidden="1" x14ac:dyDescent="0.3"/>
    <row r="1940" hidden="1" x14ac:dyDescent="0.3"/>
    <row r="1941" hidden="1" x14ac:dyDescent="0.3"/>
    <row r="1942" hidden="1" x14ac:dyDescent="0.3"/>
    <row r="1943" hidden="1" x14ac:dyDescent="0.3"/>
    <row r="1944" hidden="1" x14ac:dyDescent="0.3"/>
    <row r="1945" hidden="1" x14ac:dyDescent="0.3"/>
    <row r="1946" hidden="1" x14ac:dyDescent="0.3"/>
    <row r="1947" hidden="1" x14ac:dyDescent="0.3"/>
    <row r="1948" hidden="1" x14ac:dyDescent="0.3"/>
    <row r="1949" hidden="1" x14ac:dyDescent="0.3"/>
    <row r="1950" hidden="1" x14ac:dyDescent="0.3"/>
    <row r="1951" hidden="1" x14ac:dyDescent="0.3"/>
    <row r="1952" hidden="1" x14ac:dyDescent="0.3"/>
    <row r="1953" hidden="1" x14ac:dyDescent="0.3"/>
    <row r="1954" hidden="1" x14ac:dyDescent="0.3"/>
    <row r="1955" hidden="1" x14ac:dyDescent="0.3"/>
    <row r="1956" hidden="1" x14ac:dyDescent="0.3"/>
    <row r="1957" hidden="1" x14ac:dyDescent="0.3"/>
    <row r="1958" hidden="1" x14ac:dyDescent="0.3"/>
    <row r="1959" hidden="1" x14ac:dyDescent="0.3"/>
    <row r="1960" hidden="1" x14ac:dyDescent="0.3"/>
    <row r="1961" hidden="1" x14ac:dyDescent="0.3"/>
    <row r="1962" hidden="1" x14ac:dyDescent="0.3"/>
    <row r="1963" hidden="1" x14ac:dyDescent="0.3"/>
    <row r="1964" hidden="1" x14ac:dyDescent="0.3"/>
    <row r="1965" hidden="1" x14ac:dyDescent="0.3"/>
    <row r="1966" hidden="1" x14ac:dyDescent="0.3"/>
    <row r="1967" hidden="1" x14ac:dyDescent="0.3"/>
    <row r="1968" hidden="1" x14ac:dyDescent="0.3"/>
    <row r="1969" hidden="1" x14ac:dyDescent="0.3"/>
    <row r="1970" hidden="1" x14ac:dyDescent="0.3"/>
    <row r="1971" hidden="1" x14ac:dyDescent="0.3"/>
    <row r="1972" hidden="1" x14ac:dyDescent="0.3"/>
    <row r="1973" hidden="1" x14ac:dyDescent="0.3"/>
    <row r="1974" hidden="1" x14ac:dyDescent="0.3"/>
    <row r="1975" hidden="1" x14ac:dyDescent="0.3"/>
    <row r="1976" hidden="1" x14ac:dyDescent="0.3"/>
    <row r="1977" hidden="1" x14ac:dyDescent="0.3"/>
    <row r="1978" hidden="1" x14ac:dyDescent="0.3"/>
    <row r="1979" hidden="1" x14ac:dyDescent="0.3"/>
    <row r="1980" hidden="1" x14ac:dyDescent="0.3"/>
    <row r="1981" hidden="1" x14ac:dyDescent="0.3"/>
    <row r="1982" hidden="1" x14ac:dyDescent="0.3"/>
    <row r="1983" hidden="1" x14ac:dyDescent="0.3"/>
    <row r="1984" hidden="1" x14ac:dyDescent="0.3"/>
    <row r="1985" hidden="1" x14ac:dyDescent="0.3"/>
    <row r="1986" hidden="1" x14ac:dyDescent="0.3"/>
    <row r="1987" hidden="1" x14ac:dyDescent="0.3"/>
    <row r="1988" hidden="1" x14ac:dyDescent="0.3"/>
    <row r="1989" hidden="1" x14ac:dyDescent="0.3"/>
    <row r="1990" hidden="1" x14ac:dyDescent="0.3"/>
    <row r="1991" hidden="1" x14ac:dyDescent="0.3"/>
    <row r="1992" hidden="1" x14ac:dyDescent="0.3"/>
    <row r="1993" hidden="1" x14ac:dyDescent="0.3"/>
    <row r="1994" hidden="1" x14ac:dyDescent="0.3"/>
    <row r="1995" hidden="1" x14ac:dyDescent="0.3"/>
    <row r="1996" hidden="1" x14ac:dyDescent="0.3"/>
    <row r="1997" hidden="1" x14ac:dyDescent="0.3"/>
    <row r="1998" hidden="1" x14ac:dyDescent="0.3"/>
    <row r="1999" hidden="1" x14ac:dyDescent="0.3"/>
    <row r="2000" hidden="1" x14ac:dyDescent="0.3"/>
    <row r="2001" hidden="1" x14ac:dyDescent="0.3"/>
    <row r="2002" hidden="1" x14ac:dyDescent="0.3"/>
    <row r="2003" hidden="1" x14ac:dyDescent="0.3"/>
    <row r="2004" hidden="1" x14ac:dyDescent="0.3"/>
    <row r="2005" hidden="1" x14ac:dyDescent="0.3"/>
    <row r="2006" hidden="1" x14ac:dyDescent="0.3"/>
    <row r="2007" hidden="1" x14ac:dyDescent="0.3"/>
    <row r="2008" hidden="1" x14ac:dyDescent="0.3"/>
    <row r="2009" hidden="1" x14ac:dyDescent="0.3"/>
    <row r="2010" hidden="1" x14ac:dyDescent="0.3"/>
    <row r="2011" hidden="1" x14ac:dyDescent="0.3"/>
    <row r="2012" hidden="1" x14ac:dyDescent="0.3"/>
    <row r="2013" hidden="1" x14ac:dyDescent="0.3"/>
    <row r="2014" hidden="1" x14ac:dyDescent="0.3"/>
    <row r="2015" hidden="1" x14ac:dyDescent="0.3"/>
    <row r="2016" hidden="1" x14ac:dyDescent="0.3"/>
    <row r="2017" hidden="1" x14ac:dyDescent="0.3"/>
    <row r="2018" hidden="1" x14ac:dyDescent="0.3"/>
    <row r="2019" hidden="1" x14ac:dyDescent="0.3"/>
    <row r="2020" hidden="1" x14ac:dyDescent="0.3"/>
    <row r="2021" hidden="1" x14ac:dyDescent="0.3"/>
    <row r="2022" hidden="1" x14ac:dyDescent="0.3"/>
    <row r="2023" hidden="1" x14ac:dyDescent="0.3"/>
    <row r="2024" hidden="1" x14ac:dyDescent="0.3"/>
    <row r="2025" hidden="1" x14ac:dyDescent="0.3"/>
    <row r="2026" hidden="1" x14ac:dyDescent="0.3"/>
    <row r="2027" hidden="1" x14ac:dyDescent="0.3"/>
    <row r="2028" hidden="1" x14ac:dyDescent="0.3"/>
    <row r="2029" hidden="1" x14ac:dyDescent="0.3"/>
    <row r="2030" hidden="1" x14ac:dyDescent="0.3"/>
    <row r="2031" hidden="1" x14ac:dyDescent="0.3"/>
    <row r="2032" hidden="1" x14ac:dyDescent="0.3"/>
    <row r="2033" hidden="1" x14ac:dyDescent="0.3"/>
    <row r="2034" hidden="1" x14ac:dyDescent="0.3"/>
    <row r="2035" hidden="1" x14ac:dyDescent="0.3"/>
    <row r="2036" hidden="1" x14ac:dyDescent="0.3"/>
    <row r="2037" hidden="1" x14ac:dyDescent="0.3"/>
    <row r="2038" hidden="1" x14ac:dyDescent="0.3"/>
    <row r="2039" hidden="1" x14ac:dyDescent="0.3"/>
    <row r="2040" hidden="1" x14ac:dyDescent="0.3"/>
    <row r="2041" hidden="1" x14ac:dyDescent="0.3"/>
    <row r="2042" hidden="1" x14ac:dyDescent="0.3"/>
    <row r="2043" hidden="1" x14ac:dyDescent="0.3"/>
    <row r="2044" hidden="1" x14ac:dyDescent="0.3"/>
    <row r="2045" hidden="1" x14ac:dyDescent="0.3"/>
    <row r="2046" hidden="1" x14ac:dyDescent="0.3"/>
    <row r="2047" hidden="1" x14ac:dyDescent="0.3"/>
    <row r="2048" hidden="1" x14ac:dyDescent="0.3"/>
    <row r="2049" hidden="1" x14ac:dyDescent="0.3"/>
    <row r="2050" hidden="1" x14ac:dyDescent="0.3"/>
    <row r="2051" hidden="1" x14ac:dyDescent="0.3"/>
    <row r="2052" hidden="1" x14ac:dyDescent="0.3"/>
    <row r="2053" hidden="1" x14ac:dyDescent="0.3"/>
    <row r="2054" hidden="1" x14ac:dyDescent="0.3"/>
    <row r="2055" hidden="1" x14ac:dyDescent="0.3"/>
    <row r="2056" hidden="1" x14ac:dyDescent="0.3"/>
    <row r="2057" hidden="1" x14ac:dyDescent="0.3"/>
    <row r="2058" hidden="1" x14ac:dyDescent="0.3"/>
    <row r="2059" hidden="1" x14ac:dyDescent="0.3"/>
    <row r="2060" hidden="1" x14ac:dyDescent="0.3"/>
    <row r="2061" hidden="1" x14ac:dyDescent="0.3"/>
    <row r="2062" hidden="1" x14ac:dyDescent="0.3"/>
    <row r="2063" hidden="1" x14ac:dyDescent="0.3"/>
    <row r="2064" hidden="1" x14ac:dyDescent="0.3"/>
    <row r="2065" hidden="1" x14ac:dyDescent="0.3"/>
    <row r="2066" hidden="1" x14ac:dyDescent="0.3"/>
    <row r="2067" hidden="1" x14ac:dyDescent="0.3"/>
    <row r="2068" hidden="1" x14ac:dyDescent="0.3"/>
    <row r="2069" hidden="1" x14ac:dyDescent="0.3"/>
    <row r="2070" hidden="1" x14ac:dyDescent="0.3"/>
    <row r="2071" hidden="1" x14ac:dyDescent="0.3"/>
    <row r="2072" hidden="1" x14ac:dyDescent="0.3"/>
    <row r="2073" hidden="1" x14ac:dyDescent="0.3"/>
    <row r="2074" hidden="1" x14ac:dyDescent="0.3"/>
    <row r="2075" hidden="1" x14ac:dyDescent="0.3"/>
    <row r="2076" hidden="1" x14ac:dyDescent="0.3"/>
    <row r="2077" hidden="1" x14ac:dyDescent="0.3"/>
    <row r="2078" hidden="1" x14ac:dyDescent="0.3"/>
    <row r="2079" hidden="1" x14ac:dyDescent="0.3"/>
    <row r="2080" hidden="1" x14ac:dyDescent="0.3"/>
    <row r="2081" hidden="1" x14ac:dyDescent="0.3"/>
    <row r="2082" hidden="1" x14ac:dyDescent="0.3"/>
    <row r="2083" hidden="1" x14ac:dyDescent="0.3"/>
    <row r="2084" hidden="1" x14ac:dyDescent="0.3"/>
    <row r="2085" hidden="1" x14ac:dyDescent="0.3"/>
    <row r="2086" hidden="1" x14ac:dyDescent="0.3"/>
    <row r="2087" hidden="1" x14ac:dyDescent="0.3"/>
    <row r="2088" hidden="1" x14ac:dyDescent="0.3"/>
    <row r="2089" hidden="1" x14ac:dyDescent="0.3"/>
    <row r="2090" hidden="1" x14ac:dyDescent="0.3"/>
    <row r="2091" hidden="1" x14ac:dyDescent="0.3"/>
    <row r="2092" hidden="1" x14ac:dyDescent="0.3"/>
    <row r="2093" hidden="1" x14ac:dyDescent="0.3"/>
    <row r="2094" hidden="1" x14ac:dyDescent="0.3"/>
    <row r="2095" hidden="1" x14ac:dyDescent="0.3"/>
    <row r="2096" hidden="1" x14ac:dyDescent="0.3"/>
    <row r="2097" hidden="1" x14ac:dyDescent="0.3"/>
    <row r="2098" hidden="1" x14ac:dyDescent="0.3"/>
    <row r="2099" hidden="1" x14ac:dyDescent="0.3"/>
    <row r="2100" hidden="1" x14ac:dyDescent="0.3"/>
    <row r="2101" hidden="1" x14ac:dyDescent="0.3"/>
    <row r="2102" hidden="1" x14ac:dyDescent="0.3"/>
    <row r="2103" hidden="1" x14ac:dyDescent="0.3"/>
    <row r="2104" hidden="1" x14ac:dyDescent="0.3"/>
    <row r="2105" hidden="1" x14ac:dyDescent="0.3"/>
    <row r="2106" hidden="1" x14ac:dyDescent="0.3"/>
    <row r="2107" hidden="1" x14ac:dyDescent="0.3"/>
    <row r="2108" hidden="1" x14ac:dyDescent="0.3"/>
    <row r="2109" hidden="1" x14ac:dyDescent="0.3"/>
    <row r="2110" hidden="1" x14ac:dyDescent="0.3"/>
    <row r="2111" hidden="1" x14ac:dyDescent="0.3"/>
    <row r="2112" hidden="1" x14ac:dyDescent="0.3"/>
    <row r="2113" hidden="1" x14ac:dyDescent="0.3"/>
    <row r="2114" hidden="1" x14ac:dyDescent="0.3"/>
    <row r="2115" hidden="1" x14ac:dyDescent="0.3"/>
    <row r="2116" hidden="1" x14ac:dyDescent="0.3"/>
    <row r="2117" hidden="1" x14ac:dyDescent="0.3"/>
    <row r="2118" hidden="1" x14ac:dyDescent="0.3"/>
    <row r="2119" hidden="1" x14ac:dyDescent="0.3"/>
    <row r="2120" hidden="1" x14ac:dyDescent="0.3"/>
    <row r="2121" hidden="1" x14ac:dyDescent="0.3"/>
    <row r="2122" hidden="1" x14ac:dyDescent="0.3"/>
    <row r="2123" hidden="1" x14ac:dyDescent="0.3"/>
    <row r="2124" hidden="1" x14ac:dyDescent="0.3"/>
    <row r="2125" hidden="1" x14ac:dyDescent="0.3"/>
    <row r="2126" hidden="1" x14ac:dyDescent="0.3"/>
    <row r="2127" hidden="1" x14ac:dyDescent="0.3"/>
    <row r="2128" hidden="1" x14ac:dyDescent="0.3"/>
    <row r="2129" hidden="1" x14ac:dyDescent="0.3"/>
    <row r="2130" hidden="1" x14ac:dyDescent="0.3"/>
    <row r="2131" hidden="1" x14ac:dyDescent="0.3"/>
    <row r="2132" hidden="1" x14ac:dyDescent="0.3"/>
    <row r="2133" hidden="1" x14ac:dyDescent="0.3"/>
    <row r="2134" hidden="1" x14ac:dyDescent="0.3"/>
    <row r="2135" hidden="1" x14ac:dyDescent="0.3"/>
    <row r="2136" hidden="1" x14ac:dyDescent="0.3"/>
    <row r="2137" hidden="1" x14ac:dyDescent="0.3"/>
    <row r="2138" hidden="1" x14ac:dyDescent="0.3"/>
    <row r="2139" hidden="1" x14ac:dyDescent="0.3"/>
    <row r="2140" hidden="1" x14ac:dyDescent="0.3"/>
    <row r="2141" hidden="1" x14ac:dyDescent="0.3"/>
    <row r="2142" hidden="1" x14ac:dyDescent="0.3"/>
    <row r="2143" hidden="1" x14ac:dyDescent="0.3"/>
    <row r="2144" hidden="1" x14ac:dyDescent="0.3"/>
    <row r="2145" hidden="1" x14ac:dyDescent="0.3"/>
    <row r="2146" hidden="1" x14ac:dyDescent="0.3"/>
    <row r="2147" hidden="1" x14ac:dyDescent="0.3"/>
    <row r="2148" hidden="1" x14ac:dyDescent="0.3"/>
    <row r="2149" hidden="1" x14ac:dyDescent="0.3"/>
    <row r="2150" hidden="1" x14ac:dyDescent="0.3"/>
    <row r="2151" hidden="1" x14ac:dyDescent="0.3"/>
    <row r="2152" hidden="1" x14ac:dyDescent="0.3"/>
    <row r="2153" hidden="1" x14ac:dyDescent="0.3"/>
    <row r="2154" hidden="1" x14ac:dyDescent="0.3"/>
    <row r="2155" hidden="1" x14ac:dyDescent="0.3"/>
    <row r="2156" hidden="1" x14ac:dyDescent="0.3"/>
    <row r="2157" hidden="1" x14ac:dyDescent="0.3"/>
    <row r="2158" hidden="1" x14ac:dyDescent="0.3"/>
    <row r="2159" hidden="1" x14ac:dyDescent="0.3"/>
    <row r="2160" hidden="1" x14ac:dyDescent="0.3"/>
    <row r="2161" hidden="1" x14ac:dyDescent="0.3"/>
    <row r="2162" hidden="1" x14ac:dyDescent="0.3"/>
    <row r="2163" hidden="1" x14ac:dyDescent="0.3"/>
    <row r="2164" hidden="1" x14ac:dyDescent="0.3"/>
    <row r="2165" hidden="1" x14ac:dyDescent="0.3"/>
    <row r="2166" hidden="1" x14ac:dyDescent="0.3"/>
    <row r="2167" hidden="1" x14ac:dyDescent="0.3"/>
    <row r="2168" hidden="1" x14ac:dyDescent="0.3"/>
    <row r="2169" hidden="1" x14ac:dyDescent="0.3"/>
    <row r="2170" hidden="1" x14ac:dyDescent="0.3"/>
    <row r="2171" hidden="1" x14ac:dyDescent="0.3"/>
    <row r="2172" hidden="1" x14ac:dyDescent="0.3"/>
    <row r="2173" hidden="1" x14ac:dyDescent="0.3"/>
    <row r="2174" hidden="1" x14ac:dyDescent="0.3"/>
    <row r="2175" hidden="1" x14ac:dyDescent="0.3"/>
    <row r="2176" hidden="1" x14ac:dyDescent="0.3"/>
    <row r="2177" hidden="1" x14ac:dyDescent="0.3"/>
    <row r="2178" hidden="1" x14ac:dyDescent="0.3"/>
    <row r="2179" hidden="1" x14ac:dyDescent="0.3"/>
    <row r="2180" hidden="1" x14ac:dyDescent="0.3"/>
    <row r="2181" hidden="1" x14ac:dyDescent="0.3"/>
    <row r="2182" hidden="1" x14ac:dyDescent="0.3"/>
    <row r="2183" hidden="1" x14ac:dyDescent="0.3"/>
    <row r="2184" hidden="1" x14ac:dyDescent="0.3"/>
    <row r="2185" hidden="1" x14ac:dyDescent="0.3"/>
    <row r="2186" hidden="1" x14ac:dyDescent="0.3"/>
    <row r="2187" hidden="1" x14ac:dyDescent="0.3"/>
    <row r="2188" hidden="1" x14ac:dyDescent="0.3"/>
    <row r="2189" hidden="1" x14ac:dyDescent="0.3"/>
    <row r="2190" hidden="1" x14ac:dyDescent="0.3"/>
    <row r="2191" hidden="1" x14ac:dyDescent="0.3"/>
    <row r="2192" hidden="1" x14ac:dyDescent="0.3"/>
    <row r="2193" hidden="1" x14ac:dyDescent="0.3"/>
    <row r="2194" hidden="1" x14ac:dyDescent="0.3"/>
    <row r="2195" hidden="1" x14ac:dyDescent="0.3"/>
    <row r="2196" hidden="1" x14ac:dyDescent="0.3"/>
    <row r="2197" hidden="1" x14ac:dyDescent="0.3"/>
    <row r="2198" hidden="1" x14ac:dyDescent="0.3"/>
    <row r="2199" hidden="1" x14ac:dyDescent="0.3"/>
    <row r="2200" hidden="1" x14ac:dyDescent="0.3"/>
    <row r="2201" hidden="1" x14ac:dyDescent="0.3"/>
    <row r="2202" hidden="1" x14ac:dyDescent="0.3"/>
    <row r="2203" hidden="1" x14ac:dyDescent="0.3"/>
    <row r="2204" hidden="1" x14ac:dyDescent="0.3"/>
    <row r="2205" hidden="1" x14ac:dyDescent="0.3"/>
    <row r="2206" hidden="1" x14ac:dyDescent="0.3"/>
    <row r="2207" hidden="1" x14ac:dyDescent="0.3"/>
    <row r="2208" hidden="1" x14ac:dyDescent="0.3"/>
    <row r="2209" hidden="1" x14ac:dyDescent="0.3"/>
    <row r="2210" hidden="1" x14ac:dyDescent="0.3"/>
    <row r="2211" hidden="1" x14ac:dyDescent="0.3"/>
    <row r="2212" hidden="1" x14ac:dyDescent="0.3"/>
    <row r="2213" hidden="1" x14ac:dyDescent="0.3"/>
    <row r="2214" hidden="1" x14ac:dyDescent="0.3"/>
    <row r="2215" hidden="1" x14ac:dyDescent="0.3"/>
    <row r="2216" hidden="1" x14ac:dyDescent="0.3"/>
    <row r="2217" hidden="1" x14ac:dyDescent="0.3"/>
    <row r="2218" hidden="1" x14ac:dyDescent="0.3"/>
    <row r="2219" hidden="1" x14ac:dyDescent="0.3"/>
    <row r="2220" hidden="1" x14ac:dyDescent="0.3"/>
    <row r="2221" hidden="1" x14ac:dyDescent="0.3"/>
    <row r="2222" hidden="1" x14ac:dyDescent="0.3"/>
    <row r="2223" hidden="1" x14ac:dyDescent="0.3"/>
    <row r="2224" hidden="1" x14ac:dyDescent="0.3"/>
    <row r="2225" hidden="1" x14ac:dyDescent="0.3"/>
    <row r="2226" hidden="1" x14ac:dyDescent="0.3"/>
    <row r="2227" hidden="1" x14ac:dyDescent="0.3"/>
    <row r="2228" hidden="1" x14ac:dyDescent="0.3"/>
    <row r="2229" hidden="1" x14ac:dyDescent="0.3"/>
    <row r="2230" hidden="1" x14ac:dyDescent="0.3"/>
    <row r="2231" hidden="1" x14ac:dyDescent="0.3"/>
    <row r="2232" hidden="1" x14ac:dyDescent="0.3"/>
    <row r="2233" hidden="1" x14ac:dyDescent="0.3"/>
    <row r="2234" hidden="1" x14ac:dyDescent="0.3"/>
    <row r="2235" hidden="1" x14ac:dyDescent="0.3"/>
    <row r="2236" hidden="1" x14ac:dyDescent="0.3"/>
    <row r="2237" hidden="1" x14ac:dyDescent="0.3"/>
    <row r="2238" hidden="1" x14ac:dyDescent="0.3"/>
    <row r="2239" hidden="1" x14ac:dyDescent="0.3"/>
    <row r="2240" hidden="1" x14ac:dyDescent="0.3"/>
    <row r="2241" hidden="1" x14ac:dyDescent="0.3"/>
    <row r="2242" hidden="1" x14ac:dyDescent="0.3"/>
    <row r="2243" hidden="1" x14ac:dyDescent="0.3"/>
    <row r="2244" hidden="1" x14ac:dyDescent="0.3"/>
    <row r="2245" hidden="1" x14ac:dyDescent="0.3"/>
    <row r="2246" hidden="1" x14ac:dyDescent="0.3"/>
    <row r="2247" hidden="1" x14ac:dyDescent="0.3"/>
    <row r="2248" hidden="1" x14ac:dyDescent="0.3"/>
    <row r="2249" hidden="1" x14ac:dyDescent="0.3"/>
    <row r="2250" hidden="1" x14ac:dyDescent="0.3"/>
    <row r="2251" hidden="1" x14ac:dyDescent="0.3"/>
    <row r="2252" hidden="1" x14ac:dyDescent="0.3"/>
    <row r="2253" hidden="1" x14ac:dyDescent="0.3"/>
    <row r="2254" hidden="1" x14ac:dyDescent="0.3"/>
    <row r="2255" hidden="1" x14ac:dyDescent="0.3"/>
    <row r="2256" hidden="1" x14ac:dyDescent="0.3"/>
    <row r="2257" hidden="1" x14ac:dyDescent="0.3"/>
    <row r="2258" hidden="1" x14ac:dyDescent="0.3"/>
    <row r="2259" hidden="1" x14ac:dyDescent="0.3"/>
    <row r="2260" hidden="1" x14ac:dyDescent="0.3"/>
    <row r="2261" hidden="1" x14ac:dyDescent="0.3"/>
    <row r="2262" hidden="1" x14ac:dyDescent="0.3"/>
    <row r="2263" hidden="1" x14ac:dyDescent="0.3"/>
    <row r="2264" hidden="1" x14ac:dyDescent="0.3"/>
    <row r="2265" hidden="1" x14ac:dyDescent="0.3"/>
    <row r="2266" hidden="1" x14ac:dyDescent="0.3"/>
    <row r="2267" hidden="1" x14ac:dyDescent="0.3"/>
    <row r="2268" hidden="1" x14ac:dyDescent="0.3"/>
    <row r="2269" hidden="1" x14ac:dyDescent="0.3"/>
    <row r="2270" hidden="1" x14ac:dyDescent="0.3"/>
    <row r="2271" hidden="1" x14ac:dyDescent="0.3"/>
    <row r="2272" hidden="1" x14ac:dyDescent="0.3"/>
    <row r="2273" hidden="1" x14ac:dyDescent="0.3"/>
    <row r="2274" hidden="1" x14ac:dyDescent="0.3"/>
    <row r="2275" hidden="1" x14ac:dyDescent="0.3"/>
    <row r="2276" hidden="1" x14ac:dyDescent="0.3"/>
    <row r="2277" hidden="1" x14ac:dyDescent="0.3"/>
    <row r="2278" hidden="1" x14ac:dyDescent="0.3"/>
    <row r="2279" hidden="1" x14ac:dyDescent="0.3"/>
    <row r="2280" hidden="1" x14ac:dyDescent="0.3"/>
    <row r="2281" hidden="1" x14ac:dyDescent="0.3"/>
    <row r="2282" hidden="1" x14ac:dyDescent="0.3"/>
    <row r="2283" hidden="1" x14ac:dyDescent="0.3"/>
    <row r="2284" hidden="1" x14ac:dyDescent="0.3"/>
    <row r="2285" hidden="1" x14ac:dyDescent="0.3"/>
    <row r="2286" hidden="1" x14ac:dyDescent="0.3"/>
    <row r="2287" hidden="1" x14ac:dyDescent="0.3"/>
    <row r="2288" hidden="1" x14ac:dyDescent="0.3"/>
    <row r="2289" ht="252.75" hidden="1" customHeight="1" x14ac:dyDescent="0.3"/>
    <row r="2290" x14ac:dyDescent="0.3"/>
    <row r="2291" x14ac:dyDescent="0.3"/>
    <row r="2292" x14ac:dyDescent="0.3"/>
    <row r="2293" x14ac:dyDescent="0.3"/>
    <row r="2294" x14ac:dyDescent="0.3"/>
    <row r="2295" x14ac:dyDescent="0.3"/>
    <row r="2296" x14ac:dyDescent="0.3"/>
    <row r="2297" x14ac:dyDescent="0.3"/>
    <row r="2298" x14ac:dyDescent="0.3"/>
    <row r="2299" x14ac:dyDescent="0.3"/>
    <row r="2300" x14ac:dyDescent="0.3"/>
  </sheetData>
  <mergeCells count="19">
    <mergeCell ref="B33:D33"/>
    <mergeCell ref="F33:H33"/>
    <mergeCell ref="B6:C6"/>
    <mergeCell ref="B9:D9"/>
    <mergeCell ref="F9:H9"/>
    <mergeCell ref="B17:D17"/>
    <mergeCell ref="F17:H17"/>
    <mergeCell ref="B25:D25"/>
    <mergeCell ref="F25:H25"/>
    <mergeCell ref="D1:F1"/>
    <mergeCell ref="D2:F2"/>
    <mergeCell ref="D3:F3"/>
    <mergeCell ref="D4:F4"/>
    <mergeCell ref="G4:I4"/>
    <mergeCell ref="A5:A8"/>
    <mergeCell ref="B5:D5"/>
    <mergeCell ref="E5:E8"/>
    <mergeCell ref="F5:H6"/>
    <mergeCell ref="I5:I8"/>
  </mergeCells>
  <printOptions horizontalCentered="1" verticalCentered="1"/>
  <pageMargins left="0.25" right="0.25" top="0.75" bottom="0.75" header="0.3" footer="0.3"/>
  <pageSetup scale="90" orientation="landscape" verticalDpi="300" r:id="rId1"/>
  <headerFooter alignWithMargins="0">
    <oddFooter>&amp;RPage &amp;P of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Q42"/>
  <sheetViews>
    <sheetView zoomScaleNormal="100" workbookViewId="0">
      <selection activeCell="L39" sqref="L39"/>
    </sheetView>
  </sheetViews>
  <sheetFormatPr defaultColWidth="0" defaultRowHeight="13.2" x14ac:dyDescent="0.25"/>
  <cols>
    <col min="1" max="1" width="2.6640625" style="2" customWidth="1"/>
    <col min="2" max="3" width="11.6640625" style="2" customWidth="1"/>
    <col min="4" max="4" width="12.33203125" style="2" customWidth="1"/>
    <col min="5" max="7" width="14.6640625" style="2" customWidth="1"/>
    <col min="8" max="9" width="5.5546875" style="2" customWidth="1"/>
    <col min="10" max="12" width="12.33203125" style="2" customWidth="1"/>
    <col min="13" max="13" width="2.6640625" style="2" customWidth="1"/>
    <col min="14" max="14" width="4.109375" style="2" customWidth="1"/>
    <col min="15" max="380" width="0" style="2" hidden="1" customWidth="1"/>
    <col min="381" max="381" width="8.6640625" style="2" hidden="1" customWidth="1"/>
    <col min="382" max="382" width="0" style="2" hidden="1" customWidth="1"/>
    <col min="383" max="16384" width="0" style="2" hidden="1"/>
  </cols>
  <sheetData>
    <row r="1" spans="1:13" ht="15.6" x14ac:dyDescent="0.3">
      <c r="B1" s="542"/>
      <c r="C1" s="542"/>
      <c r="D1" s="542"/>
      <c r="E1" s="565" t="s">
        <v>216</v>
      </c>
      <c r="F1" s="566"/>
      <c r="G1" s="566"/>
      <c r="H1" s="567"/>
      <c r="I1" s="567"/>
      <c r="J1" s="567"/>
      <c r="K1" s="567"/>
      <c r="L1" s="567"/>
      <c r="M1" s="567"/>
    </row>
    <row r="2" spans="1:13" x14ac:dyDescent="0.25">
      <c r="B2" s="568" t="s">
        <v>77</v>
      </c>
      <c r="C2" s="569"/>
      <c r="D2" s="569"/>
      <c r="E2" s="542"/>
      <c r="F2" s="542"/>
      <c r="G2" s="542"/>
      <c r="H2" s="570"/>
      <c r="I2" s="567"/>
      <c r="J2" s="567"/>
      <c r="K2" s="567"/>
      <c r="L2" s="567"/>
      <c r="M2" s="567"/>
    </row>
    <row r="3" spans="1:13" x14ac:dyDescent="0.25">
      <c r="B3" s="568" t="s">
        <v>215</v>
      </c>
      <c r="C3" s="569"/>
      <c r="D3" s="569"/>
      <c r="E3" s="571" t="s">
        <v>170</v>
      </c>
      <c r="F3" s="571"/>
      <c r="G3" s="571"/>
      <c r="H3" s="542" t="s">
        <v>1</v>
      </c>
      <c r="I3" s="542"/>
      <c r="J3" s="542"/>
      <c r="K3" s="542"/>
      <c r="L3" s="542"/>
      <c r="M3" s="542"/>
    </row>
    <row r="4" spans="1:13" x14ac:dyDescent="0.25">
      <c r="B4" s="542"/>
      <c r="C4" s="542"/>
      <c r="D4" s="542"/>
      <c r="E4" s="542" t="s">
        <v>213</v>
      </c>
      <c r="F4" s="542"/>
      <c r="G4" s="542"/>
      <c r="H4" s="542"/>
      <c r="I4" s="542"/>
      <c r="J4" s="542"/>
      <c r="K4" s="542"/>
      <c r="L4" s="542"/>
      <c r="M4" s="542"/>
    </row>
    <row r="5" spans="1:13" ht="12.75" customHeight="1" x14ac:dyDescent="0.25">
      <c r="A5" s="556"/>
      <c r="B5" s="575" t="s">
        <v>14</v>
      </c>
      <c r="C5" s="575"/>
      <c r="D5" s="552"/>
      <c r="E5" s="576" t="s">
        <v>124</v>
      </c>
      <c r="F5" s="577"/>
      <c r="G5" s="578"/>
      <c r="H5" s="582" t="s">
        <v>212</v>
      </c>
      <c r="I5" s="585" t="s">
        <v>211</v>
      </c>
      <c r="J5" s="600" t="s">
        <v>366</v>
      </c>
      <c r="K5" s="577"/>
      <c r="L5" s="577"/>
      <c r="M5" s="556"/>
    </row>
    <row r="6" spans="1:13" x14ac:dyDescent="0.25">
      <c r="A6" s="557"/>
      <c r="B6" s="542" t="s">
        <v>16</v>
      </c>
      <c r="C6" s="542"/>
      <c r="D6" s="91" t="s">
        <v>17</v>
      </c>
      <c r="E6" s="579"/>
      <c r="F6" s="580"/>
      <c r="G6" s="581"/>
      <c r="H6" s="583"/>
      <c r="I6" s="557"/>
      <c r="J6" s="587"/>
      <c r="K6" s="588"/>
      <c r="L6" s="588"/>
      <c r="M6" s="557"/>
    </row>
    <row r="7" spans="1:13" x14ac:dyDescent="0.25">
      <c r="A7" s="557"/>
      <c r="B7" s="90" t="s">
        <v>22</v>
      </c>
      <c r="C7" s="89" t="s">
        <v>23</v>
      </c>
      <c r="D7" s="88" t="s">
        <v>24</v>
      </c>
      <c r="E7" s="579"/>
      <c r="F7" s="580"/>
      <c r="G7" s="581"/>
      <c r="H7" s="583"/>
      <c r="I7" s="557"/>
      <c r="J7" s="87" t="s">
        <v>210</v>
      </c>
      <c r="K7" s="87" t="s">
        <v>209</v>
      </c>
      <c r="L7" s="86" t="s">
        <v>208</v>
      </c>
      <c r="M7" s="557"/>
    </row>
    <row r="8" spans="1:13" x14ac:dyDescent="0.25">
      <c r="A8" s="558"/>
      <c r="B8" s="144" t="s">
        <v>363</v>
      </c>
      <c r="C8" s="144" t="s">
        <v>364</v>
      </c>
      <c r="D8" s="145" t="s">
        <v>365</v>
      </c>
      <c r="E8" s="579"/>
      <c r="F8" s="580"/>
      <c r="G8" s="581"/>
      <c r="H8" s="583"/>
      <c r="I8" s="557"/>
      <c r="J8" s="83" t="s">
        <v>25</v>
      </c>
      <c r="K8" s="83" t="s">
        <v>26</v>
      </c>
      <c r="L8" s="82" t="s">
        <v>27</v>
      </c>
      <c r="M8" s="558"/>
    </row>
    <row r="9" spans="1:13" ht="13.2" customHeight="1" x14ac:dyDescent="0.25">
      <c r="A9" s="78">
        <v>1</v>
      </c>
      <c r="B9" s="146">
        <v>19000</v>
      </c>
      <c r="C9" s="146">
        <v>12686</v>
      </c>
      <c r="D9" s="146">
        <v>19000</v>
      </c>
      <c r="E9" s="584" t="s">
        <v>171</v>
      </c>
      <c r="F9" s="584"/>
      <c r="G9" s="584"/>
      <c r="H9" s="20">
        <v>0.5</v>
      </c>
      <c r="I9" s="20"/>
      <c r="J9" s="20">
        <v>19000</v>
      </c>
      <c r="K9" s="20">
        <v>19000</v>
      </c>
      <c r="L9" s="20">
        <v>19000</v>
      </c>
      <c r="M9" s="78">
        <v>1</v>
      </c>
    </row>
    <row r="10" spans="1:13" ht="13.2" customHeight="1" x14ac:dyDescent="0.25">
      <c r="A10" s="78">
        <v>2</v>
      </c>
      <c r="B10" s="146">
        <v>20800</v>
      </c>
      <c r="C10" s="146">
        <v>21895</v>
      </c>
      <c r="D10" s="146">
        <v>22000</v>
      </c>
      <c r="E10" s="572" t="s">
        <v>172</v>
      </c>
      <c r="F10" s="573"/>
      <c r="G10" s="574"/>
      <c r="H10" s="20">
        <v>0.5</v>
      </c>
      <c r="I10" s="20"/>
      <c r="J10" s="20">
        <v>22000</v>
      </c>
      <c r="K10" s="20">
        <v>22000</v>
      </c>
      <c r="L10" s="20">
        <v>25000</v>
      </c>
      <c r="M10" s="78">
        <v>2</v>
      </c>
    </row>
    <row r="11" spans="1:13" ht="13.2" customHeight="1" x14ac:dyDescent="0.25">
      <c r="A11" s="78">
        <v>3</v>
      </c>
      <c r="B11" s="146">
        <v>3900</v>
      </c>
      <c r="C11" s="146">
        <v>3230</v>
      </c>
      <c r="D11" s="146">
        <v>4100</v>
      </c>
      <c r="E11" s="572" t="s">
        <v>130</v>
      </c>
      <c r="F11" s="573"/>
      <c r="G11" s="574"/>
      <c r="H11" s="20"/>
      <c r="I11" s="20"/>
      <c r="J11" s="20">
        <v>4100</v>
      </c>
      <c r="K11" s="20">
        <v>4100</v>
      </c>
      <c r="L11" s="20">
        <v>4100</v>
      </c>
      <c r="M11" s="78">
        <v>3</v>
      </c>
    </row>
    <row r="12" spans="1:13" ht="13.2" customHeight="1" x14ac:dyDescent="0.25">
      <c r="A12" s="78">
        <v>4</v>
      </c>
      <c r="B12" s="146">
        <v>7500</v>
      </c>
      <c r="C12" s="146">
        <v>3981</v>
      </c>
      <c r="D12" s="146">
        <v>8000</v>
      </c>
      <c r="E12" s="572" t="s">
        <v>131</v>
      </c>
      <c r="F12" s="573"/>
      <c r="G12" s="574"/>
      <c r="H12" s="20"/>
      <c r="I12" s="20"/>
      <c r="J12" s="20">
        <v>8000</v>
      </c>
      <c r="K12" s="20">
        <v>8000</v>
      </c>
      <c r="L12" s="20">
        <v>8000</v>
      </c>
      <c r="M12" s="78">
        <v>4</v>
      </c>
    </row>
    <row r="13" spans="1:13" ht="13.2" customHeight="1" x14ac:dyDescent="0.25">
      <c r="A13" s="78">
        <v>5</v>
      </c>
      <c r="B13" s="146"/>
      <c r="C13" s="146"/>
      <c r="D13" s="146"/>
      <c r="E13" s="572">
        <v>5</v>
      </c>
      <c r="F13" s="573"/>
      <c r="G13" s="574"/>
      <c r="H13" s="20"/>
      <c r="I13" s="20"/>
      <c r="J13" s="20"/>
      <c r="K13" s="20"/>
      <c r="L13" s="20"/>
      <c r="M13" s="78">
        <v>5</v>
      </c>
    </row>
    <row r="14" spans="1:13" ht="13.2" customHeight="1" x14ac:dyDescent="0.25">
      <c r="A14" s="78">
        <v>6</v>
      </c>
      <c r="B14" s="146">
        <v>4500</v>
      </c>
      <c r="C14" s="146">
        <v>1789</v>
      </c>
      <c r="D14" s="146">
        <v>3000</v>
      </c>
      <c r="E14" s="572" t="s">
        <v>267</v>
      </c>
      <c r="F14" s="573"/>
      <c r="G14" s="574"/>
      <c r="H14" s="20"/>
      <c r="I14" s="20"/>
      <c r="J14" s="20">
        <v>3000</v>
      </c>
      <c r="K14" s="20">
        <v>3000</v>
      </c>
      <c r="L14" s="20">
        <v>3000</v>
      </c>
      <c r="M14" s="78">
        <v>6</v>
      </c>
    </row>
    <row r="15" spans="1:13" ht="13.2" customHeight="1" x14ac:dyDescent="0.25">
      <c r="A15" s="78">
        <v>7</v>
      </c>
      <c r="B15" s="146">
        <v>2500</v>
      </c>
      <c r="C15" s="146">
        <v>1508</v>
      </c>
      <c r="D15" s="146">
        <v>2500</v>
      </c>
      <c r="E15" s="572" t="s">
        <v>268</v>
      </c>
      <c r="F15" s="573"/>
      <c r="G15" s="574"/>
      <c r="H15" s="20"/>
      <c r="I15" s="20"/>
      <c r="J15" s="20">
        <v>2500</v>
      </c>
      <c r="K15" s="20">
        <v>2500</v>
      </c>
      <c r="L15" s="20">
        <v>2500</v>
      </c>
      <c r="M15" s="78">
        <v>7</v>
      </c>
    </row>
    <row r="16" spans="1:13" ht="13.2" customHeight="1" x14ac:dyDescent="0.25">
      <c r="A16" s="78">
        <v>8</v>
      </c>
      <c r="B16" s="146">
        <v>500</v>
      </c>
      <c r="C16" s="146">
        <v>98</v>
      </c>
      <c r="D16" s="146">
        <v>250</v>
      </c>
      <c r="E16" s="572" t="s">
        <v>64</v>
      </c>
      <c r="F16" s="573"/>
      <c r="G16" s="574"/>
      <c r="H16" s="20"/>
      <c r="I16" s="20"/>
      <c r="J16" s="20">
        <v>250</v>
      </c>
      <c r="K16" s="20">
        <v>250</v>
      </c>
      <c r="L16" s="20">
        <v>250</v>
      </c>
      <c r="M16" s="78">
        <v>8</v>
      </c>
    </row>
    <row r="17" spans="1:13" ht="13.2" customHeight="1" x14ac:dyDescent="0.25">
      <c r="A17" s="78">
        <v>9</v>
      </c>
      <c r="B17" s="146">
        <v>500</v>
      </c>
      <c r="C17" s="146">
        <v>481</v>
      </c>
      <c r="D17" s="146">
        <v>500</v>
      </c>
      <c r="E17" s="572" t="s">
        <v>257</v>
      </c>
      <c r="F17" s="573"/>
      <c r="G17" s="574"/>
      <c r="H17" s="20"/>
      <c r="I17" s="20"/>
      <c r="J17" s="20">
        <v>500</v>
      </c>
      <c r="K17" s="20">
        <v>500</v>
      </c>
      <c r="L17" s="20">
        <v>500</v>
      </c>
      <c r="M17" s="78">
        <v>9</v>
      </c>
    </row>
    <row r="18" spans="1:13" ht="13.2" customHeight="1" x14ac:dyDescent="0.25">
      <c r="A18" s="78">
        <v>10</v>
      </c>
      <c r="B18" s="146"/>
      <c r="C18" s="146"/>
      <c r="D18" s="146"/>
      <c r="E18" s="572">
        <v>10</v>
      </c>
      <c r="F18" s="573"/>
      <c r="G18" s="574"/>
      <c r="H18" s="20"/>
      <c r="I18" s="20"/>
      <c r="J18" s="20"/>
      <c r="K18" s="20"/>
      <c r="L18" s="20"/>
      <c r="M18" s="78">
        <v>10</v>
      </c>
    </row>
    <row r="19" spans="1:13" ht="13.2" customHeight="1" x14ac:dyDescent="0.25">
      <c r="A19" s="78">
        <v>11</v>
      </c>
      <c r="B19" s="146">
        <v>2000</v>
      </c>
      <c r="C19" s="146">
        <v>2135</v>
      </c>
      <c r="D19" s="146">
        <v>2000</v>
      </c>
      <c r="E19" s="572" t="s">
        <v>269</v>
      </c>
      <c r="F19" s="573"/>
      <c r="G19" s="574"/>
      <c r="H19" s="20"/>
      <c r="I19" s="20"/>
      <c r="J19" s="20">
        <v>5000</v>
      </c>
      <c r="K19" s="20">
        <v>5000</v>
      </c>
      <c r="L19" s="20">
        <v>5000</v>
      </c>
      <c r="M19" s="78">
        <v>11</v>
      </c>
    </row>
    <row r="20" spans="1:13" ht="13.2" customHeight="1" x14ac:dyDescent="0.25">
      <c r="A20" s="78">
        <v>12</v>
      </c>
      <c r="B20" s="146">
        <v>14000</v>
      </c>
      <c r="C20" s="146">
        <v>9918</v>
      </c>
      <c r="D20" s="146">
        <v>15000</v>
      </c>
      <c r="E20" s="572" t="s">
        <v>270</v>
      </c>
      <c r="F20" s="573"/>
      <c r="G20" s="574"/>
      <c r="H20" s="20"/>
      <c r="I20" s="20"/>
      <c r="J20" s="20">
        <v>15000</v>
      </c>
      <c r="K20" s="20">
        <v>15000</v>
      </c>
      <c r="L20" s="20">
        <v>15000</v>
      </c>
      <c r="M20" s="78">
        <v>12</v>
      </c>
    </row>
    <row r="21" spans="1:13" ht="13.2" customHeight="1" x14ac:dyDescent="0.25">
      <c r="A21" s="78">
        <v>13</v>
      </c>
      <c r="B21" s="146">
        <v>3000</v>
      </c>
      <c r="C21" s="146">
        <v>2950</v>
      </c>
      <c r="D21" s="146">
        <v>3000</v>
      </c>
      <c r="E21" s="572" t="s">
        <v>271</v>
      </c>
      <c r="F21" s="573"/>
      <c r="G21" s="574"/>
      <c r="H21" s="20"/>
      <c r="I21" s="20"/>
      <c r="J21" s="20">
        <v>3000</v>
      </c>
      <c r="K21" s="20">
        <v>3000</v>
      </c>
      <c r="L21" s="20">
        <v>3000</v>
      </c>
      <c r="M21" s="78">
        <v>13</v>
      </c>
    </row>
    <row r="22" spans="1:13" ht="13.2" customHeight="1" x14ac:dyDescent="0.25">
      <c r="A22" s="78">
        <v>14</v>
      </c>
      <c r="B22" s="146">
        <v>3500</v>
      </c>
      <c r="C22" s="146">
        <v>3312</v>
      </c>
      <c r="D22" s="146">
        <v>3500</v>
      </c>
      <c r="E22" s="572" t="s">
        <v>272</v>
      </c>
      <c r="F22" s="573"/>
      <c r="G22" s="574"/>
      <c r="H22" s="20"/>
      <c r="I22" s="20"/>
      <c r="J22" s="20">
        <v>5000</v>
      </c>
      <c r="K22" s="20">
        <v>5000</v>
      </c>
      <c r="L22" s="20">
        <v>5000</v>
      </c>
      <c r="M22" s="78">
        <v>14</v>
      </c>
    </row>
    <row r="23" spans="1:13" ht="13.2" customHeight="1" x14ac:dyDescent="0.25">
      <c r="A23" s="78">
        <v>15</v>
      </c>
      <c r="B23" s="146">
        <v>1000</v>
      </c>
      <c r="C23" s="146">
        <v>0</v>
      </c>
      <c r="D23" s="146">
        <v>500</v>
      </c>
      <c r="E23" s="572" t="s">
        <v>273</v>
      </c>
      <c r="F23" s="573"/>
      <c r="G23" s="574"/>
      <c r="H23" s="20"/>
      <c r="I23" s="20"/>
      <c r="J23" s="20">
        <v>500</v>
      </c>
      <c r="K23" s="20">
        <v>500</v>
      </c>
      <c r="L23" s="20">
        <v>500</v>
      </c>
      <c r="M23" s="78">
        <v>15</v>
      </c>
    </row>
    <row r="24" spans="1:13" ht="13.2" customHeight="1" x14ac:dyDescent="0.25">
      <c r="A24" s="78">
        <v>16</v>
      </c>
      <c r="B24" s="146">
        <v>500</v>
      </c>
      <c r="C24" s="146">
        <v>203</v>
      </c>
      <c r="D24" s="146">
        <v>500</v>
      </c>
      <c r="E24" s="572" t="s">
        <v>274</v>
      </c>
      <c r="F24" s="573"/>
      <c r="G24" s="574"/>
      <c r="H24" s="20"/>
      <c r="I24" s="20"/>
      <c r="J24" s="20">
        <v>500</v>
      </c>
      <c r="K24" s="20">
        <v>500</v>
      </c>
      <c r="L24" s="20">
        <v>500</v>
      </c>
      <c r="M24" s="78">
        <v>16</v>
      </c>
    </row>
    <row r="25" spans="1:13" ht="13.2" customHeight="1" x14ac:dyDescent="0.25">
      <c r="A25" s="78">
        <v>17</v>
      </c>
      <c r="B25" s="146">
        <v>2200</v>
      </c>
      <c r="C25" s="146">
        <v>2188</v>
      </c>
      <c r="D25" s="146">
        <v>2800</v>
      </c>
      <c r="E25" s="572" t="s">
        <v>275</v>
      </c>
      <c r="F25" s="573"/>
      <c r="G25" s="574"/>
      <c r="H25" s="20"/>
      <c r="I25" s="20"/>
      <c r="J25" s="20">
        <v>2800</v>
      </c>
      <c r="K25" s="20">
        <v>2800</v>
      </c>
      <c r="L25" s="20">
        <v>2800</v>
      </c>
      <c r="M25" s="78">
        <v>17</v>
      </c>
    </row>
    <row r="26" spans="1:13" ht="13.2" customHeight="1" x14ac:dyDescent="0.25">
      <c r="A26" s="78">
        <v>18</v>
      </c>
      <c r="B26" s="146"/>
      <c r="C26" s="146"/>
      <c r="D26" s="146"/>
      <c r="E26" s="572">
        <v>18</v>
      </c>
      <c r="F26" s="573"/>
      <c r="G26" s="574"/>
      <c r="H26" s="20"/>
      <c r="I26" s="20"/>
      <c r="J26" s="20"/>
      <c r="K26" s="20"/>
      <c r="L26" s="20"/>
      <c r="M26" s="78">
        <v>18</v>
      </c>
    </row>
    <row r="27" spans="1:13" ht="13.2" customHeight="1" x14ac:dyDescent="0.25">
      <c r="A27" s="78">
        <v>19</v>
      </c>
      <c r="B27" s="146">
        <v>30000</v>
      </c>
      <c r="C27" s="146">
        <v>7567</v>
      </c>
      <c r="D27" s="146">
        <v>11500</v>
      </c>
      <c r="E27" s="572" t="s">
        <v>276</v>
      </c>
      <c r="F27" s="573"/>
      <c r="G27" s="574"/>
      <c r="H27" s="20"/>
      <c r="I27" s="20"/>
      <c r="J27" s="20">
        <v>8500</v>
      </c>
      <c r="K27" s="20">
        <v>8500</v>
      </c>
      <c r="L27" s="20">
        <v>8500</v>
      </c>
      <c r="M27" s="78">
        <v>19</v>
      </c>
    </row>
    <row r="28" spans="1:13" ht="13.2" customHeight="1" x14ac:dyDescent="0.25">
      <c r="A28" s="78">
        <v>20</v>
      </c>
      <c r="B28" s="146">
        <v>15000</v>
      </c>
      <c r="C28" s="146">
        <v>13545</v>
      </c>
      <c r="D28" s="146">
        <v>10000</v>
      </c>
      <c r="E28" s="572" t="s">
        <v>277</v>
      </c>
      <c r="F28" s="573"/>
      <c r="G28" s="574"/>
      <c r="H28" s="20"/>
      <c r="I28" s="20"/>
      <c r="J28" s="20">
        <v>14000</v>
      </c>
      <c r="K28" s="20">
        <v>14000</v>
      </c>
      <c r="L28" s="20">
        <v>14000</v>
      </c>
      <c r="M28" s="78">
        <v>20</v>
      </c>
    </row>
    <row r="29" spans="1:13" ht="13.2" customHeight="1" x14ac:dyDescent="0.25">
      <c r="A29" s="78">
        <v>21</v>
      </c>
      <c r="B29" s="146"/>
      <c r="C29" s="146"/>
      <c r="D29" s="146"/>
      <c r="E29" s="572">
        <v>21</v>
      </c>
      <c r="F29" s="573"/>
      <c r="G29" s="574"/>
      <c r="H29" s="20"/>
      <c r="I29" s="20"/>
      <c r="J29" s="20"/>
      <c r="K29" s="20"/>
      <c r="L29" s="20"/>
      <c r="M29" s="78">
        <v>21</v>
      </c>
    </row>
    <row r="30" spans="1:13" ht="13.2" customHeight="1" x14ac:dyDescent="0.25">
      <c r="A30" s="78">
        <v>22</v>
      </c>
      <c r="B30" s="146">
        <v>2000</v>
      </c>
      <c r="C30" s="146">
        <v>0</v>
      </c>
      <c r="D30" s="146">
        <v>2000</v>
      </c>
      <c r="E30" s="572" t="s">
        <v>278</v>
      </c>
      <c r="F30" s="573"/>
      <c r="G30" s="574"/>
      <c r="H30" s="20"/>
      <c r="I30" s="20"/>
      <c r="J30" s="20">
        <v>2000</v>
      </c>
      <c r="K30" s="20">
        <v>2000</v>
      </c>
      <c r="L30" s="20">
        <v>2000</v>
      </c>
      <c r="M30" s="78">
        <v>22</v>
      </c>
    </row>
    <row r="31" spans="1:13" ht="13.2" customHeight="1" x14ac:dyDescent="0.25">
      <c r="A31" s="78">
        <v>23</v>
      </c>
      <c r="B31" s="146">
        <v>500</v>
      </c>
      <c r="C31" s="146">
        <v>0</v>
      </c>
      <c r="D31" s="146">
        <v>500</v>
      </c>
      <c r="E31" s="572" t="s">
        <v>279</v>
      </c>
      <c r="F31" s="573"/>
      <c r="G31" s="574"/>
      <c r="H31" s="20"/>
      <c r="I31" s="20"/>
      <c r="J31" s="20">
        <v>500</v>
      </c>
      <c r="K31" s="20">
        <v>500</v>
      </c>
      <c r="L31" s="20">
        <v>500</v>
      </c>
      <c r="M31" s="78">
        <v>23</v>
      </c>
    </row>
    <row r="32" spans="1:13" ht="13.2" customHeight="1" x14ac:dyDescent="0.25">
      <c r="A32" s="78">
        <v>24</v>
      </c>
      <c r="B32" s="146">
        <v>5000</v>
      </c>
      <c r="C32" s="146">
        <v>1377</v>
      </c>
      <c r="D32" s="146">
        <v>4500</v>
      </c>
      <c r="E32" s="572" t="s">
        <v>280</v>
      </c>
      <c r="F32" s="573"/>
      <c r="G32" s="574"/>
      <c r="H32" s="20"/>
      <c r="I32" s="20"/>
      <c r="J32" s="20">
        <v>4500</v>
      </c>
      <c r="K32" s="20">
        <v>4500</v>
      </c>
      <c r="L32" s="20">
        <v>4500</v>
      </c>
      <c r="M32" s="78">
        <v>24</v>
      </c>
    </row>
    <row r="33" spans="1:13" ht="13.2" customHeight="1" x14ac:dyDescent="0.25">
      <c r="A33" s="78">
        <v>25</v>
      </c>
      <c r="B33" s="146">
        <v>5000</v>
      </c>
      <c r="C33" s="146">
        <v>0</v>
      </c>
      <c r="D33" s="146">
        <v>4500</v>
      </c>
      <c r="E33" s="572" t="s">
        <v>281</v>
      </c>
      <c r="F33" s="573"/>
      <c r="G33" s="574"/>
      <c r="H33" s="20"/>
      <c r="I33" s="20"/>
      <c r="J33" s="20">
        <v>4500</v>
      </c>
      <c r="K33" s="20">
        <v>4500</v>
      </c>
      <c r="L33" s="20">
        <v>4500</v>
      </c>
      <c r="M33" s="78">
        <v>25</v>
      </c>
    </row>
    <row r="34" spans="1:13" ht="13.2" customHeight="1" x14ac:dyDescent="0.25">
      <c r="A34" s="78">
        <v>26</v>
      </c>
      <c r="B34" s="146">
        <v>7000</v>
      </c>
      <c r="C34" s="146">
        <v>7000</v>
      </c>
      <c r="D34" s="146">
        <v>7000</v>
      </c>
      <c r="E34" s="572" t="s">
        <v>282</v>
      </c>
      <c r="F34" s="573"/>
      <c r="G34" s="574"/>
      <c r="H34" s="20"/>
      <c r="I34" s="20"/>
      <c r="J34" s="20">
        <v>7000</v>
      </c>
      <c r="K34" s="20">
        <v>7000</v>
      </c>
      <c r="L34" s="20">
        <v>7000</v>
      </c>
      <c r="M34" s="78">
        <v>26</v>
      </c>
    </row>
    <row r="35" spans="1:13" ht="13.2" customHeight="1" x14ac:dyDescent="0.25">
      <c r="A35" s="78">
        <v>27</v>
      </c>
      <c r="B35" s="146">
        <v>4000</v>
      </c>
      <c r="C35" s="146">
        <v>4000</v>
      </c>
      <c r="D35" s="146">
        <v>0</v>
      </c>
      <c r="E35" s="572" t="s">
        <v>283</v>
      </c>
      <c r="F35" s="573"/>
      <c r="G35" s="574"/>
      <c r="H35" s="20"/>
      <c r="I35" s="20"/>
      <c r="J35" s="20"/>
      <c r="K35" s="20"/>
      <c r="L35" s="20"/>
      <c r="M35" s="78">
        <v>27</v>
      </c>
    </row>
    <row r="36" spans="1:13" ht="13.2" customHeight="1" x14ac:dyDescent="0.25">
      <c r="A36" s="78">
        <v>28</v>
      </c>
      <c r="B36" s="146">
        <v>5000</v>
      </c>
      <c r="C36" s="146">
        <v>5000</v>
      </c>
      <c r="D36" s="146">
        <v>0</v>
      </c>
      <c r="E36" s="572" t="s">
        <v>284</v>
      </c>
      <c r="F36" s="573"/>
      <c r="G36" s="574"/>
      <c r="H36" s="20"/>
      <c r="I36" s="20"/>
      <c r="J36" s="20"/>
      <c r="K36" s="20"/>
      <c r="L36" s="20"/>
      <c r="M36" s="78">
        <v>28</v>
      </c>
    </row>
    <row r="37" spans="1:13" ht="13.2" customHeight="1" x14ac:dyDescent="0.25">
      <c r="A37" s="78">
        <v>29</v>
      </c>
      <c r="B37" s="146">
        <v>10000</v>
      </c>
      <c r="C37" s="146">
        <v>10000</v>
      </c>
      <c r="D37" s="146">
        <v>0</v>
      </c>
      <c r="E37" s="572" t="s">
        <v>285</v>
      </c>
      <c r="F37" s="573"/>
      <c r="G37" s="574"/>
      <c r="H37" s="20"/>
      <c r="I37" s="20"/>
      <c r="J37" s="20"/>
      <c r="K37" s="20"/>
      <c r="L37" s="20"/>
      <c r="M37" s="78">
        <v>29</v>
      </c>
    </row>
    <row r="38" spans="1:13" ht="13.2" customHeight="1" x14ac:dyDescent="0.25">
      <c r="A38" s="78">
        <v>30</v>
      </c>
      <c r="B38" s="146">
        <v>14250</v>
      </c>
      <c r="C38" s="146">
        <v>14250</v>
      </c>
      <c r="D38" s="146">
        <v>8675</v>
      </c>
      <c r="E38" s="572" t="s">
        <v>286</v>
      </c>
      <c r="F38" s="573"/>
      <c r="G38" s="574"/>
      <c r="H38" s="20"/>
      <c r="I38" s="20"/>
      <c r="J38" s="20">
        <v>27525</v>
      </c>
      <c r="K38" s="20">
        <v>27525</v>
      </c>
      <c r="L38" s="20">
        <v>24525</v>
      </c>
      <c r="M38" s="78">
        <v>30</v>
      </c>
    </row>
    <row r="39" spans="1:13" ht="13.2" customHeight="1" x14ac:dyDescent="0.25">
      <c r="A39" s="78">
        <v>31</v>
      </c>
      <c r="B39" s="146">
        <v>0</v>
      </c>
      <c r="C39" s="146"/>
      <c r="D39" s="146"/>
      <c r="E39" s="589" t="s">
        <v>354</v>
      </c>
      <c r="F39" s="590"/>
      <c r="G39" s="591"/>
      <c r="H39" s="20"/>
      <c r="I39" s="20"/>
      <c r="J39" s="114"/>
      <c r="K39" s="114"/>
      <c r="L39" s="114"/>
      <c r="M39" s="78">
        <v>31</v>
      </c>
    </row>
    <row r="40" spans="1:13" ht="13.2" customHeight="1" thickBot="1" x14ac:dyDescent="0.3">
      <c r="A40" s="77">
        <v>32</v>
      </c>
      <c r="B40" s="147"/>
      <c r="C40" s="147"/>
      <c r="D40" s="147"/>
      <c r="E40" s="592" t="s">
        <v>224</v>
      </c>
      <c r="F40" s="593"/>
      <c r="G40" s="594"/>
      <c r="H40" s="24"/>
      <c r="I40" s="24"/>
      <c r="J40" s="24">
        <v>0</v>
      </c>
      <c r="K40" s="24"/>
      <c r="L40" s="24"/>
      <c r="M40" s="77">
        <v>32</v>
      </c>
    </row>
    <row r="41" spans="1:13" s="73" customFormat="1" ht="13.8" thickBot="1" x14ac:dyDescent="0.3">
      <c r="A41" s="76">
        <v>33</v>
      </c>
      <c r="B41" s="148">
        <f>SUM(B9:B40)</f>
        <v>183150</v>
      </c>
      <c r="C41" s="148">
        <f>SUM(C9:C40)</f>
        <v>129113</v>
      </c>
      <c r="D41" s="148">
        <f>SUM(D9:D40)</f>
        <v>135325</v>
      </c>
      <c r="E41" s="595" t="s">
        <v>225</v>
      </c>
      <c r="F41" s="595"/>
      <c r="G41" s="595"/>
      <c r="H41" s="116"/>
      <c r="I41" s="116"/>
      <c r="J41" s="116">
        <f>SUM(J9:J40)</f>
        <v>159675</v>
      </c>
      <c r="K41" s="116">
        <f>SUM(K9:K40)</f>
        <v>159675</v>
      </c>
      <c r="L41" s="116">
        <f>SUM(L9:L40)</f>
        <v>159675</v>
      </c>
      <c r="M41" s="74">
        <v>33</v>
      </c>
    </row>
    <row r="42" spans="1:13" x14ac:dyDescent="0.25">
      <c r="B42" s="69" t="s">
        <v>184</v>
      </c>
    </row>
  </sheetData>
  <mergeCells count="53">
    <mergeCell ref="E37:G37"/>
    <mergeCell ref="E38:G38"/>
    <mergeCell ref="E39:G39"/>
    <mergeCell ref="E40:G40"/>
    <mergeCell ref="E41:G41"/>
    <mergeCell ref="E36:G36"/>
    <mergeCell ref="E25:G25"/>
    <mergeCell ref="E26:G26"/>
    <mergeCell ref="E27:G27"/>
    <mergeCell ref="E28:G28"/>
    <mergeCell ref="E29:G29"/>
    <mergeCell ref="E30:G30"/>
    <mergeCell ref="E31:G31"/>
    <mergeCell ref="E32:G32"/>
    <mergeCell ref="E33:G33"/>
    <mergeCell ref="E34:G34"/>
    <mergeCell ref="E35:G35"/>
    <mergeCell ref="E24:G24"/>
    <mergeCell ref="E13:G13"/>
    <mergeCell ref="E14:G14"/>
    <mergeCell ref="E15:G15"/>
    <mergeCell ref="E16:G16"/>
    <mergeCell ref="E17:G17"/>
    <mergeCell ref="E18:G18"/>
    <mergeCell ref="E19:G19"/>
    <mergeCell ref="E20:G20"/>
    <mergeCell ref="E21:G21"/>
    <mergeCell ref="E22:G22"/>
    <mergeCell ref="E23:G23"/>
    <mergeCell ref="M5:M8"/>
    <mergeCell ref="B6:C6"/>
    <mergeCell ref="E9:G9"/>
    <mergeCell ref="E10:G10"/>
    <mergeCell ref="E11:G11"/>
    <mergeCell ref="I5:I8"/>
    <mergeCell ref="J5:L6"/>
    <mergeCell ref="E12:G12"/>
    <mergeCell ref="A5:A8"/>
    <mergeCell ref="B5:D5"/>
    <mergeCell ref="E5:G8"/>
    <mergeCell ref="H5:H8"/>
    <mergeCell ref="B3:D3"/>
    <mergeCell ref="E3:G3"/>
    <mergeCell ref="H3:M3"/>
    <mergeCell ref="B4:D4"/>
    <mergeCell ref="E4:G4"/>
    <mergeCell ref="H4:M4"/>
    <mergeCell ref="B1:D1"/>
    <mergeCell ref="E1:G1"/>
    <mergeCell ref="H1:M1"/>
    <mergeCell ref="B2:D2"/>
    <mergeCell ref="E2:G2"/>
    <mergeCell ref="H2:M2"/>
  </mergeCells>
  <printOptions horizontalCentered="1"/>
  <pageMargins left="0.25" right="0.25" top="0.25" bottom="0.25" header="0.3" footer="0.3"/>
  <pageSetup orientation="landscape" verticalDpi="300" r:id="rId1"/>
  <headerFooter alignWithMargins="0">
    <oddFooter>&amp;L&amp;8*Include schedule of pay ranges&amp;RPage &amp;P of &amp;N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2292"/>
  <sheetViews>
    <sheetView zoomScaleNormal="100" workbookViewId="0">
      <selection activeCell="H21" sqref="H21"/>
    </sheetView>
  </sheetViews>
  <sheetFormatPr defaultColWidth="0" defaultRowHeight="15.6" zeroHeight="1" x14ac:dyDescent="0.3"/>
  <cols>
    <col min="1" max="1" width="3.6640625" style="34" customWidth="1"/>
    <col min="2" max="3" width="15" style="34" customWidth="1"/>
    <col min="4" max="4" width="15.33203125" style="35" customWidth="1"/>
    <col min="5" max="5" width="34.44140625" style="2" customWidth="1"/>
    <col min="6" max="8" width="15.33203125" style="2" customWidth="1"/>
    <col min="9" max="9" width="4.33203125" style="2" customWidth="1"/>
    <col min="10" max="10" width="4.44140625" style="2" customWidth="1"/>
    <col min="11" max="16384" width="0" style="2" hidden="1"/>
  </cols>
  <sheetData>
    <row r="1" spans="1:10" ht="17.399999999999999" x14ac:dyDescent="0.3">
      <c r="B1" s="540" t="s">
        <v>77</v>
      </c>
      <c r="C1" s="541"/>
      <c r="E1" s="37" t="s">
        <v>78</v>
      </c>
      <c r="G1" s="542"/>
      <c r="H1" s="542"/>
      <c r="I1" s="6"/>
    </row>
    <row r="2" spans="1:10" x14ac:dyDescent="0.3">
      <c r="B2" s="540" t="s">
        <v>79</v>
      </c>
      <c r="C2" s="541"/>
      <c r="E2" s="36" t="s">
        <v>80</v>
      </c>
      <c r="F2" s="543" t="s">
        <v>49</v>
      </c>
      <c r="G2" s="543"/>
      <c r="H2" s="543"/>
      <c r="I2" s="38"/>
    </row>
    <row r="3" spans="1:10" ht="12" customHeight="1" x14ac:dyDescent="0.3">
      <c r="B3" s="541"/>
      <c r="C3" s="541"/>
      <c r="E3" s="5" t="s">
        <v>12</v>
      </c>
      <c r="F3" s="545" t="s">
        <v>81</v>
      </c>
      <c r="G3" s="545"/>
      <c r="H3" s="545"/>
    </row>
    <row r="4" spans="1:10" ht="15.75" customHeight="1" x14ac:dyDescent="0.25">
      <c r="A4" s="546"/>
      <c r="B4" s="549" t="s">
        <v>14</v>
      </c>
      <c r="C4" s="550"/>
      <c r="D4" s="546"/>
      <c r="E4" s="551" t="s">
        <v>82</v>
      </c>
      <c r="F4" s="553" t="s">
        <v>366</v>
      </c>
      <c r="G4" s="554"/>
      <c r="H4" s="555"/>
      <c r="I4" s="556"/>
    </row>
    <row r="5" spans="1:10" ht="15.75" customHeight="1" x14ac:dyDescent="0.25">
      <c r="A5" s="547"/>
      <c r="B5" s="559" t="s">
        <v>16</v>
      </c>
      <c r="C5" s="560"/>
      <c r="D5" s="39" t="s">
        <v>17</v>
      </c>
      <c r="E5" s="552"/>
      <c r="F5" s="561" t="s">
        <v>83</v>
      </c>
      <c r="G5" s="561" t="s">
        <v>84</v>
      </c>
      <c r="H5" s="561" t="s">
        <v>85</v>
      </c>
      <c r="I5" s="557"/>
    </row>
    <row r="6" spans="1:10" ht="15.75" customHeight="1" x14ac:dyDescent="0.25">
      <c r="A6" s="547"/>
      <c r="B6" s="39" t="s">
        <v>22</v>
      </c>
      <c r="C6" s="40" t="s">
        <v>23</v>
      </c>
      <c r="D6" s="41" t="s">
        <v>24</v>
      </c>
      <c r="E6" s="552"/>
      <c r="F6" s="562"/>
      <c r="G6" s="563"/>
      <c r="H6" s="562"/>
      <c r="I6" s="557"/>
    </row>
    <row r="7" spans="1:10" ht="15.75" customHeight="1" x14ac:dyDescent="0.25">
      <c r="A7" s="548"/>
      <c r="B7" s="160" t="s">
        <v>363</v>
      </c>
      <c r="C7" s="160" t="s">
        <v>364</v>
      </c>
      <c r="D7" s="162" t="s">
        <v>365</v>
      </c>
      <c r="E7" s="552"/>
      <c r="F7" s="562"/>
      <c r="G7" s="563"/>
      <c r="H7" s="562"/>
      <c r="I7" s="558"/>
    </row>
    <row r="8" spans="1:10" ht="12.6" customHeight="1" x14ac:dyDescent="0.25">
      <c r="A8" s="16"/>
      <c r="B8" s="161"/>
      <c r="C8" s="176"/>
      <c r="D8" s="161"/>
      <c r="E8" s="16"/>
      <c r="F8" s="16"/>
      <c r="G8" s="16"/>
      <c r="H8" s="16"/>
      <c r="I8" s="16"/>
      <c r="J8" s="42"/>
    </row>
    <row r="9" spans="1:10" ht="12.6" customHeight="1" x14ac:dyDescent="0.25">
      <c r="A9" s="19">
        <v>1</v>
      </c>
      <c r="B9" s="146">
        <v>21500</v>
      </c>
      <c r="C9" s="146">
        <v>18370</v>
      </c>
      <c r="D9" s="146">
        <v>28500</v>
      </c>
      <c r="E9" s="43" t="s">
        <v>86</v>
      </c>
      <c r="F9" s="146">
        <v>44713</v>
      </c>
      <c r="G9" s="20">
        <v>44713</v>
      </c>
      <c r="H9" s="20">
        <v>44713</v>
      </c>
      <c r="I9" s="19">
        <v>1</v>
      </c>
      <c r="J9" s="42"/>
    </row>
    <row r="10" spans="1:10" ht="12.6" customHeight="1" x14ac:dyDescent="0.25">
      <c r="A10" s="19">
        <v>2</v>
      </c>
      <c r="B10" s="146"/>
      <c r="C10" s="146"/>
      <c r="D10" s="146"/>
      <c r="E10" s="43" t="s">
        <v>87</v>
      </c>
      <c r="F10" s="20"/>
      <c r="G10" s="20"/>
      <c r="H10" s="20"/>
      <c r="I10" s="19">
        <v>2</v>
      </c>
      <c r="J10" s="42"/>
    </row>
    <row r="11" spans="1:10" ht="12.6" customHeight="1" x14ac:dyDescent="0.25">
      <c r="A11" s="19">
        <v>3</v>
      </c>
      <c r="B11" s="146"/>
      <c r="C11" s="146"/>
      <c r="D11" s="146"/>
      <c r="E11" s="43" t="s">
        <v>88</v>
      </c>
      <c r="F11" s="20"/>
      <c r="G11" s="20"/>
      <c r="H11" s="20"/>
      <c r="I11" s="19">
        <v>3</v>
      </c>
      <c r="J11" s="42"/>
    </row>
    <row r="12" spans="1:10" ht="12.6" customHeight="1" x14ac:dyDescent="0.25">
      <c r="A12" s="19">
        <v>4</v>
      </c>
      <c r="B12" s="146">
        <v>20</v>
      </c>
      <c r="C12" s="146">
        <v>7</v>
      </c>
      <c r="D12" s="146">
        <v>15</v>
      </c>
      <c r="E12" s="43" t="s">
        <v>89</v>
      </c>
      <c r="F12" s="146">
        <v>700</v>
      </c>
      <c r="G12" s="20">
        <v>700</v>
      </c>
      <c r="H12" s="20">
        <v>700</v>
      </c>
      <c r="I12" s="19">
        <v>4</v>
      </c>
      <c r="J12" s="42"/>
    </row>
    <row r="13" spans="1:10" ht="12.6" customHeight="1" x14ac:dyDescent="0.25">
      <c r="A13" s="19">
        <v>5</v>
      </c>
      <c r="B13" s="146">
        <v>7000</v>
      </c>
      <c r="C13" s="146">
        <v>7000</v>
      </c>
      <c r="D13" s="146">
        <v>7000</v>
      </c>
      <c r="E13" s="44" t="s">
        <v>90</v>
      </c>
      <c r="F13" s="20">
        <v>7000</v>
      </c>
      <c r="G13" s="20">
        <v>7000</v>
      </c>
      <c r="H13" s="20">
        <v>7000</v>
      </c>
      <c r="I13" s="19">
        <v>5</v>
      </c>
      <c r="J13" s="42"/>
    </row>
    <row r="14" spans="1:10" ht="12.6" customHeight="1" x14ac:dyDescent="0.25">
      <c r="A14" s="19">
        <v>6</v>
      </c>
      <c r="B14" s="146"/>
      <c r="C14" s="146"/>
      <c r="D14" s="146"/>
      <c r="E14" s="21" t="s">
        <v>91</v>
      </c>
      <c r="F14" s="20"/>
      <c r="G14" s="20"/>
      <c r="H14" s="20"/>
      <c r="I14" s="19">
        <v>6</v>
      </c>
      <c r="J14" s="42"/>
    </row>
    <row r="15" spans="1:10" ht="12.6" customHeight="1" x14ac:dyDescent="0.25">
      <c r="A15" s="19">
        <v>7</v>
      </c>
      <c r="B15" s="146"/>
      <c r="C15" s="146"/>
      <c r="D15" s="146"/>
      <c r="E15" s="21">
        <v>7</v>
      </c>
      <c r="F15" s="20"/>
      <c r="G15" s="20"/>
      <c r="H15" s="20"/>
      <c r="I15" s="19">
        <v>7</v>
      </c>
      <c r="J15" s="42"/>
    </row>
    <row r="16" spans="1:10" ht="12.6" customHeight="1" x14ac:dyDescent="0.25">
      <c r="A16" s="19">
        <v>8</v>
      </c>
      <c r="B16" s="146">
        <v>24200</v>
      </c>
      <c r="C16" s="146">
        <v>27312</v>
      </c>
      <c r="D16" s="146">
        <v>29500</v>
      </c>
      <c r="E16" s="21" t="s">
        <v>92</v>
      </c>
      <c r="F16" s="20">
        <v>25000</v>
      </c>
      <c r="G16" s="20">
        <v>25000</v>
      </c>
      <c r="H16" s="20">
        <v>25000</v>
      </c>
      <c r="I16" s="19">
        <v>8</v>
      </c>
      <c r="J16" s="42"/>
    </row>
    <row r="17" spans="1:10" ht="12.6" customHeight="1" x14ac:dyDescent="0.25">
      <c r="A17" s="19">
        <v>9</v>
      </c>
      <c r="B17" s="146">
        <v>50000</v>
      </c>
      <c r="C17" s="146">
        <v>0</v>
      </c>
      <c r="D17" s="146">
        <v>50000</v>
      </c>
      <c r="E17" s="21" t="s">
        <v>93</v>
      </c>
      <c r="F17" s="20">
        <v>0</v>
      </c>
      <c r="G17" s="20">
        <v>0</v>
      </c>
      <c r="H17" s="20">
        <v>0</v>
      </c>
      <c r="I17" s="19">
        <v>9</v>
      </c>
      <c r="J17" s="42"/>
    </row>
    <row r="18" spans="1:10" ht="12.6" customHeight="1" x14ac:dyDescent="0.25">
      <c r="A18" s="19">
        <v>10</v>
      </c>
      <c r="B18" s="146">
        <v>200</v>
      </c>
      <c r="C18" s="146">
        <v>0</v>
      </c>
      <c r="D18" s="146">
        <v>200</v>
      </c>
      <c r="E18" s="21" t="s">
        <v>94</v>
      </c>
      <c r="F18" s="20">
        <v>18200</v>
      </c>
      <c r="G18" s="20">
        <v>18200</v>
      </c>
      <c r="H18" s="20">
        <v>18200</v>
      </c>
      <c r="I18" s="19">
        <v>10</v>
      </c>
      <c r="J18" s="42"/>
    </row>
    <row r="19" spans="1:10" ht="12.6" customHeight="1" x14ac:dyDescent="0.25">
      <c r="A19" s="19">
        <v>11</v>
      </c>
      <c r="B19" s="146">
        <v>9300</v>
      </c>
      <c r="C19" s="146">
        <v>9268</v>
      </c>
      <c r="D19" s="146">
        <v>9300</v>
      </c>
      <c r="E19" s="21" t="s">
        <v>355</v>
      </c>
      <c r="F19" s="20">
        <v>9300</v>
      </c>
      <c r="G19" s="20">
        <v>9300</v>
      </c>
      <c r="H19" s="20">
        <v>9300</v>
      </c>
      <c r="I19" s="19">
        <v>11</v>
      </c>
      <c r="J19" s="42"/>
    </row>
    <row r="20" spans="1:10" ht="12.6" customHeight="1" x14ac:dyDescent="0.25">
      <c r="A20" s="19">
        <v>12</v>
      </c>
      <c r="B20" s="146"/>
      <c r="C20" s="146"/>
      <c r="D20" s="146"/>
      <c r="E20" s="21">
        <v>12</v>
      </c>
      <c r="F20" s="20"/>
      <c r="G20" s="20"/>
      <c r="H20" s="20"/>
      <c r="I20" s="19">
        <v>12</v>
      </c>
      <c r="J20" s="42"/>
    </row>
    <row r="21" spans="1:10" ht="12.6" customHeight="1" x14ac:dyDescent="0.25">
      <c r="A21" s="19">
        <v>13</v>
      </c>
      <c r="B21" s="146"/>
      <c r="C21" s="146"/>
      <c r="D21" s="146"/>
      <c r="E21" s="21">
        <v>13</v>
      </c>
      <c r="F21" s="20"/>
      <c r="G21" s="20"/>
      <c r="H21" s="20"/>
      <c r="I21" s="19">
        <v>13</v>
      </c>
      <c r="J21" s="42"/>
    </row>
    <row r="22" spans="1:10" ht="12.6" customHeight="1" x14ac:dyDescent="0.25">
      <c r="A22" s="19">
        <v>14</v>
      </c>
      <c r="B22" s="146"/>
      <c r="C22" s="146"/>
      <c r="D22" s="146"/>
      <c r="E22" s="21">
        <v>14</v>
      </c>
      <c r="F22" s="20"/>
      <c r="G22" s="20"/>
      <c r="H22" s="20"/>
      <c r="I22" s="19">
        <v>14</v>
      </c>
      <c r="J22" s="42"/>
    </row>
    <row r="23" spans="1:10" ht="12.6" customHeight="1" x14ac:dyDescent="0.25">
      <c r="A23" s="19">
        <v>15</v>
      </c>
      <c r="B23" s="146"/>
      <c r="C23" s="146"/>
      <c r="D23" s="146"/>
      <c r="E23" s="21">
        <v>15</v>
      </c>
      <c r="F23" s="20"/>
      <c r="G23" s="20"/>
      <c r="H23" s="20"/>
      <c r="I23" s="19">
        <v>15</v>
      </c>
      <c r="J23" s="42"/>
    </row>
    <row r="24" spans="1:10" ht="12.6" customHeight="1" x14ac:dyDescent="0.25">
      <c r="A24" s="19">
        <v>16</v>
      </c>
      <c r="B24" s="146"/>
      <c r="C24" s="146"/>
      <c r="D24" s="146"/>
      <c r="E24" s="21">
        <v>16</v>
      </c>
      <c r="F24" s="20"/>
      <c r="G24" s="20"/>
      <c r="H24" s="20"/>
      <c r="I24" s="19">
        <v>16</v>
      </c>
      <c r="J24" s="42"/>
    </row>
    <row r="25" spans="1:10" ht="12.6" customHeight="1" x14ac:dyDescent="0.25">
      <c r="A25" s="19">
        <v>17</v>
      </c>
      <c r="B25" s="146"/>
      <c r="C25" s="146"/>
      <c r="D25" s="146"/>
      <c r="E25" s="21">
        <v>17</v>
      </c>
      <c r="F25" s="20"/>
      <c r="G25" s="20"/>
      <c r="H25" s="20"/>
      <c r="I25" s="19">
        <v>17</v>
      </c>
      <c r="J25" s="42"/>
    </row>
    <row r="26" spans="1:10" ht="12.6" customHeight="1" x14ac:dyDescent="0.25">
      <c r="A26" s="19">
        <v>18</v>
      </c>
      <c r="B26" s="146"/>
      <c r="C26" s="146"/>
      <c r="D26" s="146"/>
      <c r="E26" s="21">
        <v>18</v>
      </c>
      <c r="F26" s="20"/>
      <c r="G26" s="20"/>
      <c r="H26" s="20"/>
      <c r="I26" s="19">
        <v>18</v>
      </c>
      <c r="J26" s="42"/>
    </row>
    <row r="27" spans="1:10" ht="12.6" customHeight="1" x14ac:dyDescent="0.25">
      <c r="A27" s="19">
        <v>19</v>
      </c>
      <c r="B27" s="146"/>
      <c r="C27" s="146"/>
      <c r="D27" s="146"/>
      <c r="E27" s="21">
        <v>19</v>
      </c>
      <c r="F27" s="20"/>
      <c r="G27" s="20"/>
      <c r="H27" s="20"/>
      <c r="I27" s="19">
        <v>19</v>
      </c>
      <c r="J27" s="42"/>
    </row>
    <row r="28" spans="1:10" ht="12.6" customHeight="1" x14ac:dyDescent="0.25">
      <c r="A28" s="19">
        <v>20</v>
      </c>
      <c r="B28" s="146"/>
      <c r="C28" s="146"/>
      <c r="D28" s="146"/>
      <c r="E28" s="21">
        <v>20</v>
      </c>
      <c r="F28" s="20"/>
      <c r="G28" s="20"/>
      <c r="H28" s="20"/>
      <c r="I28" s="19">
        <v>20</v>
      </c>
      <c r="J28" s="42"/>
    </row>
    <row r="29" spans="1:10" ht="12.6" customHeight="1" x14ac:dyDescent="0.25">
      <c r="A29" s="19">
        <v>21</v>
      </c>
      <c r="B29" s="146"/>
      <c r="C29" s="146"/>
      <c r="D29" s="146"/>
      <c r="E29" s="21">
        <v>21</v>
      </c>
      <c r="F29" s="20"/>
      <c r="G29" s="20"/>
      <c r="H29" s="20"/>
      <c r="I29" s="19">
        <v>21</v>
      </c>
      <c r="J29" s="42"/>
    </row>
    <row r="30" spans="1:10" ht="12.6" customHeight="1" x14ac:dyDescent="0.25">
      <c r="A30" s="19">
        <v>22</v>
      </c>
      <c r="B30" s="146"/>
      <c r="C30" s="146"/>
      <c r="D30" s="146"/>
      <c r="E30" s="21">
        <v>22</v>
      </c>
      <c r="F30" s="20"/>
      <c r="G30" s="20"/>
      <c r="H30" s="20"/>
      <c r="I30" s="19">
        <v>22</v>
      </c>
      <c r="J30" s="42"/>
    </row>
    <row r="31" spans="1:10" ht="12.6" customHeight="1" x14ac:dyDescent="0.25">
      <c r="A31" s="19">
        <v>23</v>
      </c>
      <c r="B31" s="146"/>
      <c r="C31" s="146"/>
      <c r="D31" s="146"/>
      <c r="E31" s="21">
        <v>23</v>
      </c>
      <c r="F31" s="20"/>
      <c r="G31" s="20"/>
      <c r="H31" s="20"/>
      <c r="I31" s="19">
        <v>23</v>
      </c>
      <c r="J31" s="42"/>
    </row>
    <row r="32" spans="1:10" ht="12.6" customHeight="1" x14ac:dyDescent="0.25">
      <c r="A32" s="19">
        <v>24</v>
      </c>
      <c r="B32" s="146"/>
      <c r="C32" s="146"/>
      <c r="D32" s="146"/>
      <c r="E32" s="21">
        <v>24</v>
      </c>
      <c r="F32" s="20"/>
      <c r="G32" s="20"/>
      <c r="H32" s="20"/>
      <c r="I32" s="19">
        <v>24</v>
      </c>
      <c r="J32" s="42"/>
    </row>
    <row r="33" spans="1:10" ht="12.6" customHeight="1" x14ac:dyDescent="0.25">
      <c r="A33" s="19">
        <v>25</v>
      </c>
      <c r="B33" s="146"/>
      <c r="C33" s="146"/>
      <c r="D33" s="146"/>
      <c r="E33" s="21">
        <v>25</v>
      </c>
      <c r="F33" s="20"/>
      <c r="G33" s="20"/>
      <c r="H33" s="20"/>
      <c r="I33" s="19">
        <v>25</v>
      </c>
      <c r="J33" s="42"/>
    </row>
    <row r="34" spans="1:10" ht="12.6" customHeight="1" x14ac:dyDescent="0.25">
      <c r="A34" s="19">
        <v>26</v>
      </c>
      <c r="B34" s="146"/>
      <c r="C34" s="146"/>
      <c r="D34" s="146"/>
      <c r="E34" s="21">
        <v>26</v>
      </c>
      <c r="F34" s="20"/>
      <c r="G34" s="20"/>
      <c r="H34" s="20"/>
      <c r="I34" s="19">
        <v>26</v>
      </c>
      <c r="J34" s="42"/>
    </row>
    <row r="35" spans="1:10" ht="12.6" customHeight="1" x14ac:dyDescent="0.25">
      <c r="A35" s="19">
        <v>27</v>
      </c>
      <c r="B35" s="146"/>
      <c r="C35" s="146"/>
      <c r="D35" s="146"/>
      <c r="E35" s="21">
        <v>27</v>
      </c>
      <c r="F35" s="20"/>
      <c r="G35" s="20"/>
      <c r="H35" s="20"/>
      <c r="I35" s="19">
        <v>27</v>
      </c>
      <c r="J35" s="42"/>
    </row>
    <row r="36" spans="1:10" ht="12.6" customHeight="1" x14ac:dyDescent="0.25">
      <c r="A36" s="19">
        <v>28</v>
      </c>
      <c r="B36" s="146"/>
      <c r="C36" s="146" t="s">
        <v>1</v>
      </c>
      <c r="D36" s="146"/>
      <c r="E36" s="21">
        <v>28</v>
      </c>
      <c r="F36" s="20"/>
      <c r="G36" s="20"/>
      <c r="H36" s="20"/>
      <c r="I36" s="19">
        <v>28</v>
      </c>
      <c r="J36" s="42"/>
    </row>
    <row r="37" spans="1:10" ht="12.6" customHeight="1" x14ac:dyDescent="0.25">
      <c r="A37" s="19">
        <v>29</v>
      </c>
      <c r="B37" s="146">
        <f>SUM(B9:B23)</f>
        <v>112220</v>
      </c>
      <c r="C37" s="146">
        <v>36587</v>
      </c>
      <c r="D37" s="146">
        <f>SUM(D9:D36)</f>
        <v>124515</v>
      </c>
      <c r="E37" s="19" t="s">
        <v>95</v>
      </c>
      <c r="F37" s="20">
        <f>SUM(F9:F36)</f>
        <v>104913</v>
      </c>
      <c r="G37" s="20">
        <f>SUM(G9:G36)</f>
        <v>104913</v>
      </c>
      <c r="H37" s="20">
        <f>SUM(H9:H36)</f>
        <v>104913</v>
      </c>
      <c r="I37" s="19">
        <v>29</v>
      </c>
      <c r="J37" s="42"/>
    </row>
    <row r="38" spans="1:10" ht="12.6" customHeight="1" x14ac:dyDescent="0.25">
      <c r="A38" s="19">
        <v>30</v>
      </c>
      <c r="B38" s="157"/>
      <c r="C38" s="157"/>
      <c r="D38" s="146"/>
      <c r="E38" s="19" t="s">
        <v>96</v>
      </c>
      <c r="F38" s="20"/>
      <c r="G38" s="20"/>
      <c r="H38" s="20"/>
      <c r="I38" s="19">
        <v>30</v>
      </c>
      <c r="J38" s="42"/>
    </row>
    <row r="39" spans="1:10" ht="12.6" customHeight="1" thickBot="1" x14ac:dyDescent="0.3">
      <c r="A39" s="23">
        <v>31</v>
      </c>
      <c r="B39" s="147"/>
      <c r="C39" s="147"/>
      <c r="D39" s="155"/>
      <c r="E39" s="23" t="s">
        <v>97</v>
      </c>
      <c r="F39" s="25"/>
      <c r="G39" s="25"/>
      <c r="H39" s="25"/>
      <c r="I39" s="23">
        <v>31</v>
      </c>
      <c r="J39" s="42"/>
    </row>
    <row r="40" spans="1:10" ht="15.75" customHeight="1" thickBot="1" x14ac:dyDescent="0.3">
      <c r="A40" s="45">
        <v>32</v>
      </c>
      <c r="B40" s="156">
        <f>B37+B39</f>
        <v>112220</v>
      </c>
      <c r="C40" s="156">
        <f>C37+C39</f>
        <v>36587</v>
      </c>
      <c r="D40" s="156">
        <f>D37+D38</f>
        <v>124515</v>
      </c>
      <c r="E40" s="46" t="s">
        <v>98</v>
      </c>
      <c r="F40" s="156">
        <f>F37+F38</f>
        <v>104913</v>
      </c>
      <c r="G40" s="28">
        <f>G37+G38</f>
        <v>104913</v>
      </c>
      <c r="H40" s="28">
        <f>H37+H38</f>
        <v>104913</v>
      </c>
      <c r="I40" s="47">
        <v>32</v>
      </c>
      <c r="J40" s="42"/>
    </row>
    <row r="41" spans="1:10" ht="19.5" customHeight="1" x14ac:dyDescent="0.3">
      <c r="E41" s="48" t="s">
        <v>99</v>
      </c>
      <c r="F41" s="215" t="str">
        <f>IF(NOT(F40='LB-30 Streets Req'!F41),"RESOURCES &lt;&gt; REQUIREMENTS", "")</f>
        <v/>
      </c>
    </row>
    <row r="42" spans="1:10" ht="13.2" customHeight="1" x14ac:dyDescent="0.3"/>
    <row r="43" spans="1:10" ht="13.2" customHeight="1" x14ac:dyDescent="0.3"/>
    <row r="44" spans="1:10" ht="15" customHeight="1" x14ac:dyDescent="0.3"/>
    <row r="45" spans="1:10" ht="10.5" hidden="1" customHeight="1" x14ac:dyDescent="0.3"/>
    <row r="46" spans="1:10" ht="10.5" hidden="1" customHeight="1" x14ac:dyDescent="0.3"/>
    <row r="47" spans="1:10" ht="10.5" hidden="1" customHeight="1" x14ac:dyDescent="0.3"/>
    <row r="48" spans="1:10" ht="10.5" hidden="1" customHeight="1" x14ac:dyDescent="0.3"/>
    <row r="49" ht="10.5" hidden="1" customHeight="1" x14ac:dyDescent="0.3"/>
    <row r="50" ht="10.5" hidden="1" customHeight="1" x14ac:dyDescent="0.3"/>
    <row r="51" ht="10.5" hidden="1" customHeight="1" x14ac:dyDescent="0.3"/>
    <row r="52" ht="10.5" hidden="1" customHeight="1" x14ac:dyDescent="0.3"/>
    <row r="53" ht="10.5" hidden="1" customHeight="1" x14ac:dyDescent="0.3"/>
    <row r="54" ht="9.75" hidden="1" customHeight="1" x14ac:dyDescent="0.3"/>
    <row r="55" ht="9.75" hidden="1" customHeight="1" x14ac:dyDescent="0.3"/>
    <row r="56" ht="9.75" hidden="1" customHeight="1" x14ac:dyDescent="0.3"/>
    <row r="57" ht="9.75" hidden="1" customHeight="1" x14ac:dyDescent="0.3"/>
    <row r="58" ht="9.75" hidden="1" customHeight="1" x14ac:dyDescent="0.3"/>
    <row r="59" ht="9.75" hidden="1" customHeight="1" x14ac:dyDescent="0.3"/>
    <row r="60" ht="9.75" hidden="1" customHeight="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row r="1696" hidden="1" x14ac:dyDescent="0.3"/>
    <row r="1697" hidden="1" x14ac:dyDescent="0.3"/>
    <row r="1698" hidden="1" x14ac:dyDescent="0.3"/>
    <row r="1699" hidden="1" x14ac:dyDescent="0.3"/>
    <row r="1700" hidden="1" x14ac:dyDescent="0.3"/>
    <row r="1701" hidden="1" x14ac:dyDescent="0.3"/>
    <row r="1702" hidden="1" x14ac:dyDescent="0.3"/>
    <row r="1703" hidden="1" x14ac:dyDescent="0.3"/>
    <row r="1704" hidden="1" x14ac:dyDescent="0.3"/>
    <row r="1705" hidden="1" x14ac:dyDescent="0.3"/>
    <row r="1706" hidden="1" x14ac:dyDescent="0.3"/>
    <row r="1707" hidden="1" x14ac:dyDescent="0.3"/>
    <row r="1708" hidden="1" x14ac:dyDescent="0.3"/>
    <row r="1709" hidden="1" x14ac:dyDescent="0.3"/>
    <row r="1710" hidden="1" x14ac:dyDescent="0.3"/>
    <row r="1711" hidden="1" x14ac:dyDescent="0.3"/>
    <row r="1712" hidden="1" x14ac:dyDescent="0.3"/>
    <row r="1713" hidden="1" x14ac:dyDescent="0.3"/>
    <row r="1714" hidden="1" x14ac:dyDescent="0.3"/>
    <row r="1715" hidden="1" x14ac:dyDescent="0.3"/>
    <row r="1716" hidden="1" x14ac:dyDescent="0.3"/>
    <row r="1717" hidden="1" x14ac:dyDescent="0.3"/>
    <row r="1718" hidden="1" x14ac:dyDescent="0.3"/>
    <row r="1719" hidden="1" x14ac:dyDescent="0.3"/>
    <row r="1720" hidden="1" x14ac:dyDescent="0.3"/>
    <row r="1721" hidden="1" x14ac:dyDescent="0.3"/>
    <row r="1722" hidden="1" x14ac:dyDescent="0.3"/>
    <row r="1723" hidden="1" x14ac:dyDescent="0.3"/>
    <row r="1724" hidden="1" x14ac:dyDescent="0.3"/>
    <row r="1725" hidden="1" x14ac:dyDescent="0.3"/>
    <row r="1726" hidden="1" x14ac:dyDescent="0.3"/>
    <row r="1727" hidden="1" x14ac:dyDescent="0.3"/>
    <row r="1728" hidden="1" x14ac:dyDescent="0.3"/>
    <row r="1729" hidden="1" x14ac:dyDescent="0.3"/>
    <row r="1730" hidden="1" x14ac:dyDescent="0.3"/>
    <row r="1731" hidden="1" x14ac:dyDescent="0.3"/>
    <row r="1732" hidden="1" x14ac:dyDescent="0.3"/>
    <row r="1733" hidden="1" x14ac:dyDescent="0.3"/>
    <row r="1734" hidden="1" x14ac:dyDescent="0.3"/>
    <row r="1735" hidden="1" x14ac:dyDescent="0.3"/>
    <row r="1736" hidden="1" x14ac:dyDescent="0.3"/>
    <row r="1737" hidden="1" x14ac:dyDescent="0.3"/>
    <row r="1738" hidden="1" x14ac:dyDescent="0.3"/>
    <row r="1739" hidden="1" x14ac:dyDescent="0.3"/>
    <row r="1740" hidden="1" x14ac:dyDescent="0.3"/>
    <row r="1741" hidden="1" x14ac:dyDescent="0.3"/>
    <row r="1742" hidden="1" x14ac:dyDescent="0.3"/>
    <row r="1743" hidden="1" x14ac:dyDescent="0.3"/>
    <row r="1744" hidden="1" x14ac:dyDescent="0.3"/>
    <row r="1745" hidden="1" x14ac:dyDescent="0.3"/>
    <row r="1746" hidden="1" x14ac:dyDescent="0.3"/>
    <row r="1747" hidden="1" x14ac:dyDescent="0.3"/>
    <row r="1748" hidden="1" x14ac:dyDescent="0.3"/>
    <row r="1749" hidden="1" x14ac:dyDescent="0.3"/>
    <row r="1750" hidden="1" x14ac:dyDescent="0.3"/>
    <row r="1751" hidden="1" x14ac:dyDescent="0.3"/>
    <row r="1752" hidden="1" x14ac:dyDescent="0.3"/>
    <row r="1753" hidden="1" x14ac:dyDescent="0.3"/>
    <row r="1754" hidden="1" x14ac:dyDescent="0.3"/>
    <row r="1755" hidden="1" x14ac:dyDescent="0.3"/>
    <row r="1756" hidden="1" x14ac:dyDescent="0.3"/>
    <row r="1757" hidden="1" x14ac:dyDescent="0.3"/>
    <row r="1758" hidden="1" x14ac:dyDescent="0.3"/>
    <row r="1759" hidden="1" x14ac:dyDescent="0.3"/>
    <row r="1760" hidden="1" x14ac:dyDescent="0.3"/>
    <row r="1761" hidden="1" x14ac:dyDescent="0.3"/>
    <row r="1762" hidden="1" x14ac:dyDescent="0.3"/>
    <row r="1763" hidden="1" x14ac:dyDescent="0.3"/>
    <row r="1764" hidden="1" x14ac:dyDescent="0.3"/>
    <row r="1765" hidden="1" x14ac:dyDescent="0.3"/>
    <row r="1766" hidden="1" x14ac:dyDescent="0.3"/>
    <row r="1767" hidden="1" x14ac:dyDescent="0.3"/>
    <row r="1768" hidden="1" x14ac:dyDescent="0.3"/>
    <row r="1769" hidden="1" x14ac:dyDescent="0.3"/>
    <row r="1770" hidden="1" x14ac:dyDescent="0.3"/>
    <row r="1771" hidden="1" x14ac:dyDescent="0.3"/>
    <row r="1772" hidden="1" x14ac:dyDescent="0.3"/>
    <row r="1773" hidden="1" x14ac:dyDescent="0.3"/>
    <row r="1774" hidden="1" x14ac:dyDescent="0.3"/>
    <row r="1775" hidden="1" x14ac:dyDescent="0.3"/>
    <row r="1776" hidden="1" x14ac:dyDescent="0.3"/>
    <row r="1777" hidden="1" x14ac:dyDescent="0.3"/>
    <row r="1778" hidden="1" x14ac:dyDescent="0.3"/>
    <row r="1779" hidden="1" x14ac:dyDescent="0.3"/>
    <row r="1780" hidden="1" x14ac:dyDescent="0.3"/>
    <row r="1781" hidden="1" x14ac:dyDescent="0.3"/>
    <row r="1782" hidden="1" x14ac:dyDescent="0.3"/>
    <row r="1783" hidden="1" x14ac:dyDescent="0.3"/>
    <row r="1784" hidden="1" x14ac:dyDescent="0.3"/>
    <row r="1785" hidden="1" x14ac:dyDescent="0.3"/>
    <row r="1786" hidden="1" x14ac:dyDescent="0.3"/>
    <row r="1787" hidden="1" x14ac:dyDescent="0.3"/>
    <row r="1788" hidden="1" x14ac:dyDescent="0.3"/>
    <row r="1789" hidden="1" x14ac:dyDescent="0.3"/>
    <row r="1790" hidden="1" x14ac:dyDescent="0.3"/>
    <row r="1791" hidden="1" x14ac:dyDescent="0.3"/>
    <row r="1792" hidden="1" x14ac:dyDescent="0.3"/>
    <row r="1793" hidden="1" x14ac:dyDescent="0.3"/>
    <row r="1794" hidden="1" x14ac:dyDescent="0.3"/>
    <row r="1795" hidden="1" x14ac:dyDescent="0.3"/>
    <row r="1796" hidden="1" x14ac:dyDescent="0.3"/>
    <row r="1797" hidden="1" x14ac:dyDescent="0.3"/>
    <row r="1798" hidden="1" x14ac:dyDescent="0.3"/>
    <row r="1799" hidden="1" x14ac:dyDescent="0.3"/>
    <row r="1800" hidden="1" x14ac:dyDescent="0.3"/>
    <row r="1801" hidden="1" x14ac:dyDescent="0.3"/>
    <row r="1802" hidden="1" x14ac:dyDescent="0.3"/>
    <row r="1803" hidden="1" x14ac:dyDescent="0.3"/>
    <row r="1804" hidden="1" x14ac:dyDescent="0.3"/>
    <row r="1805" hidden="1" x14ac:dyDescent="0.3"/>
    <row r="1806" hidden="1" x14ac:dyDescent="0.3"/>
    <row r="1807" hidden="1" x14ac:dyDescent="0.3"/>
    <row r="1808" hidden="1" x14ac:dyDescent="0.3"/>
    <row r="1809" hidden="1" x14ac:dyDescent="0.3"/>
    <row r="1810" hidden="1" x14ac:dyDescent="0.3"/>
    <row r="1811" hidden="1" x14ac:dyDescent="0.3"/>
    <row r="1812" hidden="1" x14ac:dyDescent="0.3"/>
    <row r="1813" hidden="1" x14ac:dyDescent="0.3"/>
    <row r="1814" hidden="1" x14ac:dyDescent="0.3"/>
    <row r="1815" hidden="1" x14ac:dyDescent="0.3"/>
    <row r="1816" hidden="1" x14ac:dyDescent="0.3"/>
    <row r="1817" hidden="1" x14ac:dyDescent="0.3"/>
    <row r="1818" hidden="1" x14ac:dyDescent="0.3"/>
    <row r="1819" hidden="1" x14ac:dyDescent="0.3"/>
    <row r="1820" hidden="1" x14ac:dyDescent="0.3"/>
    <row r="1821" hidden="1" x14ac:dyDescent="0.3"/>
    <row r="1822" hidden="1" x14ac:dyDescent="0.3"/>
    <row r="1823" hidden="1" x14ac:dyDescent="0.3"/>
    <row r="1824" hidden="1" x14ac:dyDescent="0.3"/>
    <row r="1825" hidden="1" x14ac:dyDescent="0.3"/>
    <row r="1826" hidden="1" x14ac:dyDescent="0.3"/>
    <row r="1827" hidden="1" x14ac:dyDescent="0.3"/>
    <row r="1828" hidden="1" x14ac:dyDescent="0.3"/>
    <row r="1829" hidden="1" x14ac:dyDescent="0.3"/>
    <row r="1830" hidden="1" x14ac:dyDescent="0.3"/>
    <row r="1831" hidden="1" x14ac:dyDescent="0.3"/>
    <row r="1832" hidden="1" x14ac:dyDescent="0.3"/>
    <row r="1833" hidden="1" x14ac:dyDescent="0.3"/>
    <row r="1834" hidden="1" x14ac:dyDescent="0.3"/>
    <row r="1835" hidden="1" x14ac:dyDescent="0.3"/>
    <row r="1836" hidden="1" x14ac:dyDescent="0.3"/>
    <row r="1837" hidden="1" x14ac:dyDescent="0.3"/>
    <row r="1838" hidden="1" x14ac:dyDescent="0.3"/>
    <row r="1839" hidden="1" x14ac:dyDescent="0.3"/>
    <row r="1840" hidden="1" x14ac:dyDescent="0.3"/>
    <row r="1841" hidden="1" x14ac:dyDescent="0.3"/>
    <row r="1842" hidden="1" x14ac:dyDescent="0.3"/>
    <row r="1843" hidden="1" x14ac:dyDescent="0.3"/>
    <row r="1844" hidden="1" x14ac:dyDescent="0.3"/>
    <row r="1845" hidden="1" x14ac:dyDescent="0.3"/>
    <row r="1846" hidden="1" x14ac:dyDescent="0.3"/>
    <row r="1847" hidden="1" x14ac:dyDescent="0.3"/>
    <row r="1848" hidden="1" x14ac:dyDescent="0.3"/>
    <row r="1849" hidden="1" x14ac:dyDescent="0.3"/>
    <row r="1850" hidden="1" x14ac:dyDescent="0.3"/>
    <row r="1851" hidden="1" x14ac:dyDescent="0.3"/>
    <row r="1852" hidden="1" x14ac:dyDescent="0.3"/>
    <row r="1853" hidden="1" x14ac:dyDescent="0.3"/>
    <row r="1854" hidden="1" x14ac:dyDescent="0.3"/>
    <row r="1855" hidden="1" x14ac:dyDescent="0.3"/>
    <row r="1856" hidden="1" x14ac:dyDescent="0.3"/>
    <row r="1857" hidden="1" x14ac:dyDescent="0.3"/>
    <row r="1858" hidden="1" x14ac:dyDescent="0.3"/>
    <row r="1859" hidden="1" x14ac:dyDescent="0.3"/>
    <row r="1860" hidden="1" x14ac:dyDescent="0.3"/>
    <row r="1861" hidden="1" x14ac:dyDescent="0.3"/>
    <row r="1862" hidden="1" x14ac:dyDescent="0.3"/>
    <row r="1863" hidden="1" x14ac:dyDescent="0.3"/>
    <row r="1864" hidden="1" x14ac:dyDescent="0.3"/>
    <row r="1865" hidden="1" x14ac:dyDescent="0.3"/>
    <row r="1866" hidden="1" x14ac:dyDescent="0.3"/>
    <row r="1867" hidden="1" x14ac:dyDescent="0.3"/>
    <row r="1868" hidden="1" x14ac:dyDescent="0.3"/>
    <row r="1869" hidden="1" x14ac:dyDescent="0.3"/>
    <row r="1870" hidden="1" x14ac:dyDescent="0.3"/>
    <row r="1871" hidden="1" x14ac:dyDescent="0.3"/>
    <row r="1872" hidden="1" x14ac:dyDescent="0.3"/>
    <row r="1873" hidden="1" x14ac:dyDescent="0.3"/>
    <row r="1874" hidden="1" x14ac:dyDescent="0.3"/>
    <row r="1875" hidden="1" x14ac:dyDescent="0.3"/>
    <row r="1876" hidden="1" x14ac:dyDescent="0.3"/>
    <row r="1877" hidden="1" x14ac:dyDescent="0.3"/>
    <row r="1878" hidden="1" x14ac:dyDescent="0.3"/>
    <row r="1879" hidden="1" x14ac:dyDescent="0.3"/>
    <row r="1880" hidden="1" x14ac:dyDescent="0.3"/>
    <row r="1881" hidden="1" x14ac:dyDescent="0.3"/>
    <row r="1882" hidden="1" x14ac:dyDescent="0.3"/>
    <row r="1883" hidden="1" x14ac:dyDescent="0.3"/>
    <row r="1884" hidden="1" x14ac:dyDescent="0.3"/>
    <row r="1885" hidden="1" x14ac:dyDescent="0.3"/>
    <row r="1886" hidden="1" x14ac:dyDescent="0.3"/>
    <row r="1887" hidden="1" x14ac:dyDescent="0.3"/>
    <row r="1888" hidden="1" x14ac:dyDescent="0.3"/>
    <row r="1889" hidden="1" x14ac:dyDescent="0.3"/>
    <row r="1890" hidden="1" x14ac:dyDescent="0.3"/>
    <row r="1891" hidden="1" x14ac:dyDescent="0.3"/>
    <row r="1892" hidden="1" x14ac:dyDescent="0.3"/>
    <row r="1893" hidden="1" x14ac:dyDescent="0.3"/>
    <row r="1894" hidden="1" x14ac:dyDescent="0.3"/>
    <row r="1895" hidden="1" x14ac:dyDescent="0.3"/>
    <row r="1896" hidden="1" x14ac:dyDescent="0.3"/>
    <row r="1897" hidden="1" x14ac:dyDescent="0.3"/>
    <row r="1898" hidden="1" x14ac:dyDescent="0.3"/>
    <row r="1899" hidden="1" x14ac:dyDescent="0.3"/>
    <row r="1900" hidden="1" x14ac:dyDescent="0.3"/>
    <row r="1901" hidden="1" x14ac:dyDescent="0.3"/>
    <row r="1902" hidden="1" x14ac:dyDescent="0.3"/>
    <row r="1903" hidden="1" x14ac:dyDescent="0.3"/>
    <row r="1904" hidden="1" x14ac:dyDescent="0.3"/>
    <row r="1905" hidden="1" x14ac:dyDescent="0.3"/>
    <row r="1906" hidden="1" x14ac:dyDescent="0.3"/>
    <row r="1907" hidden="1" x14ac:dyDescent="0.3"/>
    <row r="1908" hidden="1" x14ac:dyDescent="0.3"/>
    <row r="1909" hidden="1" x14ac:dyDescent="0.3"/>
    <row r="1910" hidden="1" x14ac:dyDescent="0.3"/>
    <row r="1911" hidden="1" x14ac:dyDescent="0.3"/>
    <row r="1912" hidden="1" x14ac:dyDescent="0.3"/>
    <row r="1913" hidden="1" x14ac:dyDescent="0.3"/>
    <row r="1914" hidden="1" x14ac:dyDescent="0.3"/>
    <row r="1915" hidden="1" x14ac:dyDescent="0.3"/>
    <row r="1916" hidden="1" x14ac:dyDescent="0.3"/>
    <row r="1917" hidden="1" x14ac:dyDescent="0.3"/>
    <row r="1918" hidden="1" x14ac:dyDescent="0.3"/>
    <row r="1919" hidden="1" x14ac:dyDescent="0.3"/>
    <row r="1920" hidden="1" x14ac:dyDescent="0.3"/>
    <row r="1921" hidden="1" x14ac:dyDescent="0.3"/>
    <row r="1922" hidden="1" x14ac:dyDescent="0.3"/>
    <row r="1923" hidden="1" x14ac:dyDescent="0.3"/>
    <row r="1924" hidden="1" x14ac:dyDescent="0.3"/>
    <row r="1925" hidden="1" x14ac:dyDescent="0.3"/>
    <row r="1926" hidden="1" x14ac:dyDescent="0.3"/>
    <row r="1927" hidden="1" x14ac:dyDescent="0.3"/>
    <row r="1928" hidden="1" x14ac:dyDescent="0.3"/>
    <row r="1929" hidden="1" x14ac:dyDescent="0.3"/>
    <row r="1930" hidden="1" x14ac:dyDescent="0.3"/>
    <row r="1931" hidden="1" x14ac:dyDescent="0.3"/>
    <row r="1932" hidden="1" x14ac:dyDescent="0.3"/>
    <row r="1933" hidden="1" x14ac:dyDescent="0.3"/>
    <row r="1934" hidden="1" x14ac:dyDescent="0.3"/>
    <row r="1935" hidden="1" x14ac:dyDescent="0.3"/>
    <row r="1936" hidden="1" x14ac:dyDescent="0.3"/>
    <row r="1937" hidden="1" x14ac:dyDescent="0.3"/>
    <row r="1938" hidden="1" x14ac:dyDescent="0.3"/>
    <row r="1939" hidden="1" x14ac:dyDescent="0.3"/>
    <row r="1940" hidden="1" x14ac:dyDescent="0.3"/>
    <row r="1941" hidden="1" x14ac:dyDescent="0.3"/>
    <row r="1942" hidden="1" x14ac:dyDescent="0.3"/>
    <row r="1943" hidden="1" x14ac:dyDescent="0.3"/>
    <row r="1944" hidden="1" x14ac:dyDescent="0.3"/>
    <row r="1945" hidden="1" x14ac:dyDescent="0.3"/>
    <row r="1946" hidden="1" x14ac:dyDescent="0.3"/>
    <row r="1947" hidden="1" x14ac:dyDescent="0.3"/>
    <row r="1948" hidden="1" x14ac:dyDescent="0.3"/>
    <row r="1949" hidden="1" x14ac:dyDescent="0.3"/>
    <row r="1950" hidden="1" x14ac:dyDescent="0.3"/>
    <row r="1951" hidden="1" x14ac:dyDescent="0.3"/>
    <row r="1952" hidden="1" x14ac:dyDescent="0.3"/>
    <row r="1953" hidden="1" x14ac:dyDescent="0.3"/>
    <row r="1954" hidden="1" x14ac:dyDescent="0.3"/>
    <row r="1955" hidden="1" x14ac:dyDescent="0.3"/>
    <row r="1956" hidden="1" x14ac:dyDescent="0.3"/>
    <row r="1957" hidden="1" x14ac:dyDescent="0.3"/>
    <row r="1958" hidden="1" x14ac:dyDescent="0.3"/>
    <row r="1959" hidden="1" x14ac:dyDescent="0.3"/>
    <row r="1960" hidden="1" x14ac:dyDescent="0.3"/>
    <row r="1961" hidden="1" x14ac:dyDescent="0.3"/>
    <row r="1962" hidden="1" x14ac:dyDescent="0.3"/>
    <row r="1963" hidden="1" x14ac:dyDescent="0.3"/>
    <row r="1964" hidden="1" x14ac:dyDescent="0.3"/>
    <row r="1965" hidden="1" x14ac:dyDescent="0.3"/>
    <row r="1966" hidden="1" x14ac:dyDescent="0.3"/>
    <row r="1967" hidden="1" x14ac:dyDescent="0.3"/>
    <row r="1968" hidden="1" x14ac:dyDescent="0.3"/>
    <row r="1969" hidden="1" x14ac:dyDescent="0.3"/>
    <row r="1970" hidden="1" x14ac:dyDescent="0.3"/>
    <row r="1971" hidden="1" x14ac:dyDescent="0.3"/>
    <row r="1972" hidden="1" x14ac:dyDescent="0.3"/>
    <row r="1973" hidden="1" x14ac:dyDescent="0.3"/>
    <row r="1974" hidden="1" x14ac:dyDescent="0.3"/>
    <row r="1975" hidden="1" x14ac:dyDescent="0.3"/>
    <row r="1976" hidden="1" x14ac:dyDescent="0.3"/>
    <row r="1977" hidden="1" x14ac:dyDescent="0.3"/>
    <row r="1978" hidden="1" x14ac:dyDescent="0.3"/>
    <row r="1979" hidden="1" x14ac:dyDescent="0.3"/>
    <row r="1980" hidden="1" x14ac:dyDescent="0.3"/>
    <row r="1981" hidden="1" x14ac:dyDescent="0.3"/>
    <row r="1982" hidden="1" x14ac:dyDescent="0.3"/>
    <row r="1983" hidden="1" x14ac:dyDescent="0.3"/>
    <row r="1984" hidden="1" x14ac:dyDescent="0.3"/>
    <row r="1985" hidden="1" x14ac:dyDescent="0.3"/>
    <row r="1986" hidden="1" x14ac:dyDescent="0.3"/>
    <row r="1987" hidden="1" x14ac:dyDescent="0.3"/>
    <row r="1988" hidden="1" x14ac:dyDescent="0.3"/>
    <row r="1989" hidden="1" x14ac:dyDescent="0.3"/>
    <row r="1990" hidden="1" x14ac:dyDescent="0.3"/>
    <row r="1991" hidden="1" x14ac:dyDescent="0.3"/>
    <row r="1992" hidden="1" x14ac:dyDescent="0.3"/>
    <row r="1993" hidden="1" x14ac:dyDescent="0.3"/>
    <row r="1994" hidden="1" x14ac:dyDescent="0.3"/>
    <row r="1995" hidden="1" x14ac:dyDescent="0.3"/>
    <row r="1996" hidden="1" x14ac:dyDescent="0.3"/>
    <row r="1997" hidden="1" x14ac:dyDescent="0.3"/>
    <row r="1998" hidden="1" x14ac:dyDescent="0.3"/>
    <row r="1999" hidden="1" x14ac:dyDescent="0.3"/>
    <row r="2000" hidden="1" x14ac:dyDescent="0.3"/>
    <row r="2001" hidden="1" x14ac:dyDescent="0.3"/>
    <row r="2002" hidden="1" x14ac:dyDescent="0.3"/>
    <row r="2003" hidden="1" x14ac:dyDescent="0.3"/>
    <row r="2004" hidden="1" x14ac:dyDescent="0.3"/>
    <row r="2005" hidden="1" x14ac:dyDescent="0.3"/>
    <row r="2006" hidden="1" x14ac:dyDescent="0.3"/>
    <row r="2007" hidden="1" x14ac:dyDescent="0.3"/>
    <row r="2008" hidden="1" x14ac:dyDescent="0.3"/>
    <row r="2009" hidden="1" x14ac:dyDescent="0.3"/>
    <row r="2010" hidden="1" x14ac:dyDescent="0.3"/>
    <row r="2011" hidden="1" x14ac:dyDescent="0.3"/>
    <row r="2012" hidden="1" x14ac:dyDescent="0.3"/>
    <row r="2013" hidden="1" x14ac:dyDescent="0.3"/>
    <row r="2014" hidden="1" x14ac:dyDescent="0.3"/>
    <row r="2015" hidden="1" x14ac:dyDescent="0.3"/>
    <row r="2016" hidden="1" x14ac:dyDescent="0.3"/>
    <row r="2017" hidden="1" x14ac:dyDescent="0.3"/>
    <row r="2018" hidden="1" x14ac:dyDescent="0.3"/>
    <row r="2019" hidden="1" x14ac:dyDescent="0.3"/>
    <row r="2020" hidden="1" x14ac:dyDescent="0.3"/>
    <row r="2021" hidden="1" x14ac:dyDescent="0.3"/>
    <row r="2022" hidden="1" x14ac:dyDescent="0.3"/>
    <row r="2023" hidden="1" x14ac:dyDescent="0.3"/>
    <row r="2024" hidden="1" x14ac:dyDescent="0.3"/>
    <row r="2025" hidden="1" x14ac:dyDescent="0.3"/>
    <row r="2026" hidden="1" x14ac:dyDescent="0.3"/>
    <row r="2027" hidden="1" x14ac:dyDescent="0.3"/>
    <row r="2028" hidden="1" x14ac:dyDescent="0.3"/>
    <row r="2029" hidden="1" x14ac:dyDescent="0.3"/>
    <row r="2030" hidden="1" x14ac:dyDescent="0.3"/>
    <row r="2031" hidden="1" x14ac:dyDescent="0.3"/>
    <row r="2032" hidden="1" x14ac:dyDescent="0.3"/>
    <row r="2033" hidden="1" x14ac:dyDescent="0.3"/>
    <row r="2034" hidden="1" x14ac:dyDescent="0.3"/>
    <row r="2035" hidden="1" x14ac:dyDescent="0.3"/>
    <row r="2036" hidden="1" x14ac:dyDescent="0.3"/>
    <row r="2037" hidden="1" x14ac:dyDescent="0.3"/>
    <row r="2038" hidden="1" x14ac:dyDescent="0.3"/>
    <row r="2039" hidden="1" x14ac:dyDescent="0.3"/>
    <row r="2040" hidden="1" x14ac:dyDescent="0.3"/>
    <row r="2041" hidden="1" x14ac:dyDescent="0.3"/>
    <row r="2042" hidden="1" x14ac:dyDescent="0.3"/>
    <row r="2043" hidden="1" x14ac:dyDescent="0.3"/>
    <row r="2044" hidden="1" x14ac:dyDescent="0.3"/>
    <row r="2045" hidden="1" x14ac:dyDescent="0.3"/>
    <row r="2046" hidden="1" x14ac:dyDescent="0.3"/>
    <row r="2047" hidden="1" x14ac:dyDescent="0.3"/>
    <row r="2048" hidden="1" x14ac:dyDescent="0.3"/>
    <row r="2049" hidden="1" x14ac:dyDescent="0.3"/>
    <row r="2050" hidden="1" x14ac:dyDescent="0.3"/>
    <row r="2051" hidden="1" x14ac:dyDescent="0.3"/>
    <row r="2052" hidden="1" x14ac:dyDescent="0.3"/>
    <row r="2053" hidden="1" x14ac:dyDescent="0.3"/>
    <row r="2054" hidden="1" x14ac:dyDescent="0.3"/>
    <row r="2055" hidden="1" x14ac:dyDescent="0.3"/>
    <row r="2056" hidden="1" x14ac:dyDescent="0.3"/>
    <row r="2057" hidden="1" x14ac:dyDescent="0.3"/>
    <row r="2058" hidden="1" x14ac:dyDescent="0.3"/>
    <row r="2059" hidden="1" x14ac:dyDescent="0.3"/>
    <row r="2060" hidden="1" x14ac:dyDescent="0.3"/>
    <row r="2061" hidden="1" x14ac:dyDescent="0.3"/>
    <row r="2062" hidden="1" x14ac:dyDescent="0.3"/>
    <row r="2063" hidden="1" x14ac:dyDescent="0.3"/>
    <row r="2064" hidden="1" x14ac:dyDescent="0.3"/>
    <row r="2065" hidden="1" x14ac:dyDescent="0.3"/>
    <row r="2066" hidden="1" x14ac:dyDescent="0.3"/>
    <row r="2067" hidden="1" x14ac:dyDescent="0.3"/>
    <row r="2068" hidden="1" x14ac:dyDescent="0.3"/>
    <row r="2069" hidden="1" x14ac:dyDescent="0.3"/>
    <row r="2070" hidden="1" x14ac:dyDescent="0.3"/>
    <row r="2071" hidden="1" x14ac:dyDescent="0.3"/>
    <row r="2072" hidden="1" x14ac:dyDescent="0.3"/>
    <row r="2073" hidden="1" x14ac:dyDescent="0.3"/>
    <row r="2074" hidden="1" x14ac:dyDescent="0.3"/>
    <row r="2075" hidden="1" x14ac:dyDescent="0.3"/>
    <row r="2076" hidden="1" x14ac:dyDescent="0.3"/>
    <row r="2077" hidden="1" x14ac:dyDescent="0.3"/>
    <row r="2078" hidden="1" x14ac:dyDescent="0.3"/>
    <row r="2079" hidden="1" x14ac:dyDescent="0.3"/>
    <row r="2080" hidden="1" x14ac:dyDescent="0.3"/>
    <row r="2081" hidden="1" x14ac:dyDescent="0.3"/>
    <row r="2082" hidden="1" x14ac:dyDescent="0.3"/>
    <row r="2083" hidden="1" x14ac:dyDescent="0.3"/>
    <row r="2084" hidden="1" x14ac:dyDescent="0.3"/>
    <row r="2085" hidden="1" x14ac:dyDescent="0.3"/>
    <row r="2086" hidden="1" x14ac:dyDescent="0.3"/>
    <row r="2087" hidden="1" x14ac:dyDescent="0.3"/>
    <row r="2088" hidden="1" x14ac:dyDescent="0.3"/>
    <row r="2089" hidden="1" x14ac:dyDescent="0.3"/>
    <row r="2090" hidden="1" x14ac:dyDescent="0.3"/>
    <row r="2091" hidden="1" x14ac:dyDescent="0.3"/>
    <row r="2092" hidden="1" x14ac:dyDescent="0.3"/>
    <row r="2093" hidden="1" x14ac:dyDescent="0.3"/>
    <row r="2094" hidden="1" x14ac:dyDescent="0.3"/>
    <row r="2095" hidden="1" x14ac:dyDescent="0.3"/>
    <row r="2096" hidden="1" x14ac:dyDescent="0.3"/>
    <row r="2097" hidden="1" x14ac:dyDescent="0.3"/>
    <row r="2098" hidden="1" x14ac:dyDescent="0.3"/>
    <row r="2099" hidden="1" x14ac:dyDescent="0.3"/>
    <row r="2100" hidden="1" x14ac:dyDescent="0.3"/>
    <row r="2101" hidden="1" x14ac:dyDescent="0.3"/>
    <row r="2102" hidden="1" x14ac:dyDescent="0.3"/>
    <row r="2103" hidden="1" x14ac:dyDescent="0.3"/>
    <row r="2104" hidden="1" x14ac:dyDescent="0.3"/>
    <row r="2105" hidden="1" x14ac:dyDescent="0.3"/>
    <row r="2106" hidden="1" x14ac:dyDescent="0.3"/>
    <row r="2107" hidden="1" x14ac:dyDescent="0.3"/>
    <row r="2108" hidden="1" x14ac:dyDescent="0.3"/>
    <row r="2109" hidden="1" x14ac:dyDescent="0.3"/>
    <row r="2110" hidden="1" x14ac:dyDescent="0.3"/>
    <row r="2111" hidden="1" x14ac:dyDescent="0.3"/>
    <row r="2112" hidden="1" x14ac:dyDescent="0.3"/>
    <row r="2113" hidden="1" x14ac:dyDescent="0.3"/>
    <row r="2114" hidden="1" x14ac:dyDescent="0.3"/>
    <row r="2115" hidden="1" x14ac:dyDescent="0.3"/>
    <row r="2116" hidden="1" x14ac:dyDescent="0.3"/>
    <row r="2117" hidden="1" x14ac:dyDescent="0.3"/>
    <row r="2118" hidden="1" x14ac:dyDescent="0.3"/>
    <row r="2119" hidden="1" x14ac:dyDescent="0.3"/>
    <row r="2120" hidden="1" x14ac:dyDescent="0.3"/>
    <row r="2121" hidden="1" x14ac:dyDescent="0.3"/>
    <row r="2122" hidden="1" x14ac:dyDescent="0.3"/>
    <row r="2123" hidden="1" x14ac:dyDescent="0.3"/>
    <row r="2124" hidden="1" x14ac:dyDescent="0.3"/>
    <row r="2125" hidden="1" x14ac:dyDescent="0.3"/>
    <row r="2126" hidden="1" x14ac:dyDescent="0.3"/>
    <row r="2127" hidden="1" x14ac:dyDescent="0.3"/>
    <row r="2128" hidden="1" x14ac:dyDescent="0.3"/>
    <row r="2129" hidden="1" x14ac:dyDescent="0.3"/>
    <row r="2130" hidden="1" x14ac:dyDescent="0.3"/>
    <row r="2131" hidden="1" x14ac:dyDescent="0.3"/>
    <row r="2132" hidden="1" x14ac:dyDescent="0.3"/>
    <row r="2133" hidden="1" x14ac:dyDescent="0.3"/>
    <row r="2134" hidden="1" x14ac:dyDescent="0.3"/>
    <row r="2135" hidden="1" x14ac:dyDescent="0.3"/>
    <row r="2136" hidden="1" x14ac:dyDescent="0.3"/>
    <row r="2137" hidden="1" x14ac:dyDescent="0.3"/>
    <row r="2138" hidden="1" x14ac:dyDescent="0.3"/>
    <row r="2139" hidden="1" x14ac:dyDescent="0.3"/>
    <row r="2140" hidden="1" x14ac:dyDescent="0.3"/>
    <row r="2141" hidden="1" x14ac:dyDescent="0.3"/>
    <row r="2142" hidden="1" x14ac:dyDescent="0.3"/>
    <row r="2143" hidden="1" x14ac:dyDescent="0.3"/>
    <row r="2144" hidden="1" x14ac:dyDescent="0.3"/>
    <row r="2145" hidden="1" x14ac:dyDescent="0.3"/>
    <row r="2146" hidden="1" x14ac:dyDescent="0.3"/>
    <row r="2147" hidden="1" x14ac:dyDescent="0.3"/>
    <row r="2148" hidden="1" x14ac:dyDescent="0.3"/>
    <row r="2149" hidden="1" x14ac:dyDescent="0.3"/>
    <row r="2150" hidden="1" x14ac:dyDescent="0.3"/>
    <row r="2151" hidden="1" x14ac:dyDescent="0.3"/>
    <row r="2152" hidden="1" x14ac:dyDescent="0.3"/>
    <row r="2153" hidden="1" x14ac:dyDescent="0.3"/>
    <row r="2154" hidden="1" x14ac:dyDescent="0.3"/>
    <row r="2155" hidden="1" x14ac:dyDescent="0.3"/>
    <row r="2156" hidden="1" x14ac:dyDescent="0.3"/>
    <row r="2157" hidden="1" x14ac:dyDescent="0.3"/>
    <row r="2158" hidden="1" x14ac:dyDescent="0.3"/>
    <row r="2159" hidden="1" x14ac:dyDescent="0.3"/>
    <row r="2160" hidden="1" x14ac:dyDescent="0.3"/>
    <row r="2161" hidden="1" x14ac:dyDescent="0.3"/>
    <row r="2162" hidden="1" x14ac:dyDescent="0.3"/>
    <row r="2163" hidden="1" x14ac:dyDescent="0.3"/>
    <row r="2164" hidden="1" x14ac:dyDescent="0.3"/>
    <row r="2165" hidden="1" x14ac:dyDescent="0.3"/>
    <row r="2166" hidden="1" x14ac:dyDescent="0.3"/>
    <row r="2167" hidden="1" x14ac:dyDescent="0.3"/>
    <row r="2168" hidden="1" x14ac:dyDescent="0.3"/>
    <row r="2169" hidden="1" x14ac:dyDescent="0.3"/>
    <row r="2170" hidden="1" x14ac:dyDescent="0.3"/>
    <row r="2171" hidden="1" x14ac:dyDescent="0.3"/>
    <row r="2172" hidden="1" x14ac:dyDescent="0.3"/>
    <row r="2173" hidden="1" x14ac:dyDescent="0.3"/>
    <row r="2174" hidden="1" x14ac:dyDescent="0.3"/>
    <row r="2175" hidden="1" x14ac:dyDescent="0.3"/>
    <row r="2176" hidden="1" x14ac:dyDescent="0.3"/>
    <row r="2177" hidden="1" x14ac:dyDescent="0.3"/>
    <row r="2178" hidden="1" x14ac:dyDescent="0.3"/>
    <row r="2179" hidden="1" x14ac:dyDescent="0.3"/>
    <row r="2180" hidden="1" x14ac:dyDescent="0.3"/>
    <row r="2181" hidden="1" x14ac:dyDescent="0.3"/>
    <row r="2182" hidden="1" x14ac:dyDescent="0.3"/>
    <row r="2183" hidden="1" x14ac:dyDescent="0.3"/>
    <row r="2184" hidden="1" x14ac:dyDescent="0.3"/>
    <row r="2185" hidden="1" x14ac:dyDescent="0.3"/>
    <row r="2186" hidden="1" x14ac:dyDescent="0.3"/>
    <row r="2187" hidden="1" x14ac:dyDescent="0.3"/>
    <row r="2188" hidden="1" x14ac:dyDescent="0.3"/>
    <row r="2189" hidden="1" x14ac:dyDescent="0.3"/>
    <row r="2190" hidden="1" x14ac:dyDescent="0.3"/>
    <row r="2191" hidden="1" x14ac:dyDescent="0.3"/>
    <row r="2192" hidden="1" x14ac:dyDescent="0.3"/>
    <row r="2193" hidden="1" x14ac:dyDescent="0.3"/>
    <row r="2194" hidden="1" x14ac:dyDescent="0.3"/>
    <row r="2195" hidden="1" x14ac:dyDescent="0.3"/>
    <row r="2196" hidden="1" x14ac:dyDescent="0.3"/>
    <row r="2197" hidden="1" x14ac:dyDescent="0.3"/>
    <row r="2198" hidden="1" x14ac:dyDescent="0.3"/>
    <row r="2199" hidden="1" x14ac:dyDescent="0.3"/>
    <row r="2200" hidden="1" x14ac:dyDescent="0.3"/>
    <row r="2201" hidden="1" x14ac:dyDescent="0.3"/>
    <row r="2202" hidden="1" x14ac:dyDescent="0.3"/>
    <row r="2203" hidden="1" x14ac:dyDescent="0.3"/>
    <row r="2204" hidden="1" x14ac:dyDescent="0.3"/>
    <row r="2205" hidden="1" x14ac:dyDescent="0.3"/>
    <row r="2206" hidden="1" x14ac:dyDescent="0.3"/>
    <row r="2207" hidden="1" x14ac:dyDescent="0.3"/>
    <row r="2208" hidden="1" x14ac:dyDescent="0.3"/>
    <row r="2209" hidden="1" x14ac:dyDescent="0.3"/>
    <row r="2210" hidden="1" x14ac:dyDescent="0.3"/>
    <row r="2211" hidden="1" x14ac:dyDescent="0.3"/>
    <row r="2212" hidden="1" x14ac:dyDescent="0.3"/>
    <row r="2213" hidden="1" x14ac:dyDescent="0.3"/>
    <row r="2214" hidden="1" x14ac:dyDescent="0.3"/>
    <row r="2215" hidden="1" x14ac:dyDescent="0.3"/>
    <row r="2216" hidden="1" x14ac:dyDescent="0.3"/>
    <row r="2217" hidden="1" x14ac:dyDescent="0.3"/>
    <row r="2218" hidden="1" x14ac:dyDescent="0.3"/>
    <row r="2219" hidden="1" x14ac:dyDescent="0.3"/>
    <row r="2220" hidden="1" x14ac:dyDescent="0.3"/>
    <row r="2221" hidden="1" x14ac:dyDescent="0.3"/>
    <row r="2222" hidden="1" x14ac:dyDescent="0.3"/>
    <row r="2223" hidden="1" x14ac:dyDescent="0.3"/>
    <row r="2224" hidden="1" x14ac:dyDescent="0.3"/>
    <row r="2225" hidden="1" x14ac:dyDescent="0.3"/>
    <row r="2226" hidden="1" x14ac:dyDescent="0.3"/>
    <row r="2227" hidden="1" x14ac:dyDescent="0.3"/>
    <row r="2228" hidden="1" x14ac:dyDescent="0.3"/>
    <row r="2229" hidden="1" x14ac:dyDescent="0.3"/>
    <row r="2230" hidden="1" x14ac:dyDescent="0.3"/>
    <row r="2231" hidden="1" x14ac:dyDescent="0.3"/>
    <row r="2232" hidden="1" x14ac:dyDescent="0.3"/>
    <row r="2233" hidden="1" x14ac:dyDescent="0.3"/>
    <row r="2234" hidden="1" x14ac:dyDescent="0.3"/>
    <row r="2235" hidden="1" x14ac:dyDescent="0.3"/>
    <row r="2236" hidden="1" x14ac:dyDescent="0.3"/>
    <row r="2237" hidden="1" x14ac:dyDescent="0.3"/>
    <row r="2238" hidden="1" x14ac:dyDescent="0.3"/>
    <row r="2239" hidden="1" x14ac:dyDescent="0.3"/>
    <row r="2240" hidden="1" x14ac:dyDescent="0.3"/>
    <row r="2241" hidden="1" x14ac:dyDescent="0.3"/>
    <row r="2242" hidden="1" x14ac:dyDescent="0.3"/>
    <row r="2243" hidden="1" x14ac:dyDescent="0.3"/>
    <row r="2244" hidden="1" x14ac:dyDescent="0.3"/>
    <row r="2245" hidden="1" x14ac:dyDescent="0.3"/>
    <row r="2246" hidden="1" x14ac:dyDescent="0.3"/>
    <row r="2247" hidden="1" x14ac:dyDescent="0.3"/>
    <row r="2248" hidden="1" x14ac:dyDescent="0.3"/>
    <row r="2249" hidden="1" x14ac:dyDescent="0.3"/>
    <row r="2250" hidden="1" x14ac:dyDescent="0.3"/>
    <row r="2251" hidden="1" x14ac:dyDescent="0.3"/>
    <row r="2252" hidden="1" x14ac:dyDescent="0.3"/>
    <row r="2253" hidden="1" x14ac:dyDescent="0.3"/>
    <row r="2254" hidden="1" x14ac:dyDescent="0.3"/>
    <row r="2255" hidden="1" x14ac:dyDescent="0.3"/>
    <row r="2256" hidden="1" x14ac:dyDescent="0.3"/>
    <row r="2257" hidden="1" x14ac:dyDescent="0.3"/>
    <row r="2258" hidden="1" x14ac:dyDescent="0.3"/>
    <row r="2259" hidden="1" x14ac:dyDescent="0.3"/>
    <row r="2260" hidden="1" x14ac:dyDescent="0.3"/>
    <row r="2261" hidden="1" x14ac:dyDescent="0.3"/>
    <row r="2262" hidden="1" x14ac:dyDescent="0.3"/>
    <row r="2263" hidden="1" x14ac:dyDescent="0.3"/>
    <row r="2264" hidden="1" x14ac:dyDescent="0.3"/>
    <row r="2265" hidden="1" x14ac:dyDescent="0.3"/>
    <row r="2266" hidden="1" x14ac:dyDescent="0.3"/>
    <row r="2267" hidden="1" x14ac:dyDescent="0.3"/>
    <row r="2268" hidden="1" x14ac:dyDescent="0.3"/>
    <row r="2269" hidden="1" x14ac:dyDescent="0.3"/>
    <row r="2270" hidden="1" x14ac:dyDescent="0.3"/>
    <row r="2271" hidden="1" x14ac:dyDescent="0.3"/>
    <row r="2272" hidden="1" x14ac:dyDescent="0.3"/>
    <row r="2273" hidden="1" x14ac:dyDescent="0.3"/>
    <row r="2274" hidden="1" x14ac:dyDescent="0.3"/>
    <row r="2275" hidden="1" x14ac:dyDescent="0.3"/>
    <row r="2276" hidden="1" x14ac:dyDescent="0.3"/>
    <row r="2277" hidden="1" x14ac:dyDescent="0.3"/>
    <row r="2278" hidden="1" x14ac:dyDescent="0.3"/>
    <row r="2279" hidden="1" x14ac:dyDescent="0.3"/>
    <row r="2280" hidden="1" x14ac:dyDescent="0.3"/>
    <row r="2281" hidden="1" x14ac:dyDescent="0.3"/>
    <row r="2282" hidden="1" x14ac:dyDescent="0.3"/>
    <row r="2283" hidden="1" x14ac:dyDescent="0.3"/>
    <row r="2284" hidden="1" x14ac:dyDescent="0.3"/>
    <row r="2285" hidden="1" x14ac:dyDescent="0.3"/>
    <row r="2286" hidden="1" x14ac:dyDescent="0.3"/>
    <row r="2287" hidden="1" x14ac:dyDescent="0.3"/>
    <row r="2288" ht="252.75" hidden="1" customHeight="1" x14ac:dyDescent="0.3"/>
    <row r="2289" x14ac:dyDescent="0.3"/>
    <row r="2290" x14ac:dyDescent="0.3"/>
    <row r="2291" x14ac:dyDescent="0.3"/>
    <row r="2292" x14ac:dyDescent="0.3"/>
  </sheetData>
  <mergeCells count="15">
    <mergeCell ref="A4:A7"/>
    <mergeCell ref="B4:D4"/>
    <mergeCell ref="E4:E7"/>
    <mergeCell ref="F4:H4"/>
    <mergeCell ref="I4:I7"/>
    <mergeCell ref="B5:C5"/>
    <mergeCell ref="F5:F7"/>
    <mergeCell ref="G5:G7"/>
    <mergeCell ref="H5:H7"/>
    <mergeCell ref="B1:C1"/>
    <mergeCell ref="G1:H1"/>
    <mergeCell ref="B2:C2"/>
    <mergeCell ref="F2:H2"/>
    <mergeCell ref="B3:C3"/>
    <mergeCell ref="F3:H3"/>
  </mergeCells>
  <printOptions horizontalCentered="1" verticalCentered="1"/>
  <pageMargins left="0.25" right="0.25" top="0.75" bottom="0.75" header="0.3" footer="0.3"/>
  <pageSetup scale="91" orientation="landscape" verticalDpi="300" r:id="rId1"/>
  <headerFooter alignWithMargins="0">
    <oddFooter>&amp;RPage &amp;P of &amp;N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300"/>
  <sheetViews>
    <sheetView topLeftCell="A7" zoomScaleNormal="100" workbookViewId="0">
      <selection activeCell="H36" sqref="H36"/>
    </sheetView>
  </sheetViews>
  <sheetFormatPr defaultColWidth="0" defaultRowHeight="15.6" zeroHeight="1" x14ac:dyDescent="0.3"/>
  <cols>
    <col min="1" max="1" width="3.6640625" style="34" customWidth="1"/>
    <col min="2" max="3" width="15" style="34" customWidth="1"/>
    <col min="4" max="4" width="15.33203125" style="35" customWidth="1"/>
    <col min="5" max="5" width="35" style="2" customWidth="1"/>
    <col min="6" max="8" width="15.33203125" style="2" customWidth="1"/>
    <col min="9" max="9" width="3.5546875" style="2" customWidth="1"/>
    <col min="10" max="10" width="4" style="210" customWidth="1"/>
    <col min="11" max="16384" width="0" style="2" hidden="1"/>
  </cols>
  <sheetData>
    <row r="1" spans="1:10" x14ac:dyDescent="0.3">
      <c r="D1" s="565" t="s">
        <v>119</v>
      </c>
      <c r="E1" s="565"/>
      <c r="F1" s="565"/>
      <c r="H1" s="38"/>
    </row>
    <row r="2" spans="1:10" x14ac:dyDescent="0.3">
      <c r="B2" s="51" t="s">
        <v>77</v>
      </c>
      <c r="D2" s="571" t="s">
        <v>120</v>
      </c>
      <c r="E2" s="571"/>
      <c r="F2" s="571"/>
      <c r="H2" s="127"/>
    </row>
    <row r="3" spans="1:10" x14ac:dyDescent="0.3">
      <c r="B3" s="51" t="s">
        <v>121</v>
      </c>
      <c r="D3" s="571" t="s">
        <v>165</v>
      </c>
      <c r="E3" s="571"/>
      <c r="F3" s="571"/>
    </row>
    <row r="4" spans="1:10" ht="15" x14ac:dyDescent="0.25">
      <c r="A4" s="52"/>
      <c r="B4" s="149"/>
      <c r="C4" s="149"/>
      <c r="D4" s="602" t="s">
        <v>123</v>
      </c>
      <c r="E4" s="602"/>
      <c r="F4" s="602"/>
      <c r="G4" s="603" t="s">
        <v>1</v>
      </c>
      <c r="H4" s="603"/>
      <c r="I4" s="603"/>
    </row>
    <row r="5" spans="1:10" ht="12.6" customHeight="1" x14ac:dyDescent="0.25">
      <c r="A5" s="546"/>
      <c r="B5" s="596" t="s">
        <v>14</v>
      </c>
      <c r="C5" s="597"/>
      <c r="D5" s="598"/>
      <c r="E5" s="599" t="s">
        <v>124</v>
      </c>
      <c r="F5" s="600" t="s">
        <v>367</v>
      </c>
      <c r="G5" s="577"/>
      <c r="H5" s="578"/>
      <c r="I5" s="556"/>
    </row>
    <row r="6" spans="1:10" ht="12.6" customHeight="1" x14ac:dyDescent="0.25">
      <c r="A6" s="547"/>
      <c r="B6" s="606" t="s">
        <v>16</v>
      </c>
      <c r="C6" s="607"/>
      <c r="D6" s="8" t="s">
        <v>17</v>
      </c>
      <c r="E6" s="580"/>
      <c r="F6" s="587"/>
      <c r="G6" s="588"/>
      <c r="H6" s="601"/>
      <c r="I6" s="557"/>
    </row>
    <row r="7" spans="1:10" ht="12.6" customHeight="1" x14ac:dyDescent="0.25">
      <c r="A7" s="547"/>
      <c r="B7" s="8" t="s">
        <v>22</v>
      </c>
      <c r="C7" s="8" t="s">
        <v>23</v>
      </c>
      <c r="D7" s="10" t="s">
        <v>24</v>
      </c>
      <c r="E7" s="580"/>
      <c r="F7" s="8" t="s">
        <v>126</v>
      </c>
      <c r="G7" s="8" t="s">
        <v>20</v>
      </c>
      <c r="H7" s="8" t="s">
        <v>21</v>
      </c>
      <c r="I7" s="557"/>
    </row>
    <row r="8" spans="1:10" ht="12.6" customHeight="1" x14ac:dyDescent="0.25">
      <c r="A8" s="548"/>
      <c r="B8" s="150" t="s">
        <v>363</v>
      </c>
      <c r="C8" s="150" t="s">
        <v>364</v>
      </c>
      <c r="D8" s="151" t="s">
        <v>365</v>
      </c>
      <c r="E8" s="588"/>
      <c r="F8" s="11" t="s">
        <v>25</v>
      </c>
      <c r="G8" s="11" t="s">
        <v>26</v>
      </c>
      <c r="H8" s="11" t="s">
        <v>27</v>
      </c>
      <c r="I8" s="558"/>
    </row>
    <row r="9" spans="1:10" s="55" customFormat="1" ht="12" customHeight="1" x14ac:dyDescent="0.25">
      <c r="A9" s="16"/>
      <c r="B9" s="616"/>
      <c r="C9" s="616"/>
      <c r="D9" s="616"/>
      <c r="E9" s="54" t="s">
        <v>127</v>
      </c>
      <c r="F9" s="608"/>
      <c r="G9" s="608"/>
      <c r="H9" s="608"/>
      <c r="I9" s="53"/>
      <c r="J9" s="211"/>
    </row>
    <row r="10" spans="1:10" s="55" customFormat="1" ht="12" customHeight="1" x14ac:dyDescent="0.25">
      <c r="A10" s="19">
        <v>1</v>
      </c>
      <c r="B10" s="146">
        <v>13500</v>
      </c>
      <c r="C10" s="146">
        <v>10504</v>
      </c>
      <c r="D10" s="146">
        <v>14500</v>
      </c>
      <c r="E10" s="21" t="s">
        <v>166</v>
      </c>
      <c r="F10" s="20">
        <f>'LB-31 Streets D Req'!J9</f>
        <v>14500</v>
      </c>
      <c r="G10" s="20">
        <v>14500</v>
      </c>
      <c r="H10" s="20">
        <v>14500</v>
      </c>
      <c r="I10" s="19">
        <v>1</v>
      </c>
      <c r="J10" s="211"/>
    </row>
    <row r="11" spans="1:10" s="55" customFormat="1" ht="12" customHeight="1" x14ac:dyDescent="0.25">
      <c r="A11" s="19">
        <v>2</v>
      </c>
      <c r="B11" s="146">
        <v>1350</v>
      </c>
      <c r="C11" s="146">
        <v>910</v>
      </c>
      <c r="D11" s="146">
        <v>1450</v>
      </c>
      <c r="E11" s="21" t="s">
        <v>160</v>
      </c>
      <c r="F11" s="20">
        <f>'LB-31 Streets D Req'!J10</f>
        <v>1450</v>
      </c>
      <c r="G11" s="20">
        <v>1450</v>
      </c>
      <c r="H11" s="20">
        <v>1450</v>
      </c>
      <c r="I11" s="19">
        <v>2</v>
      </c>
      <c r="J11" s="211"/>
    </row>
    <row r="12" spans="1:10" s="55" customFormat="1" ht="12" customHeight="1" x14ac:dyDescent="0.25">
      <c r="A12" s="19">
        <v>3</v>
      </c>
      <c r="B12" s="146">
        <v>2300</v>
      </c>
      <c r="C12" s="146">
        <v>1816</v>
      </c>
      <c r="D12" s="146">
        <v>2600</v>
      </c>
      <c r="E12" s="21" t="s">
        <v>161</v>
      </c>
      <c r="F12" s="20">
        <f>'LB-31 Streets D Req'!J11</f>
        <v>2600</v>
      </c>
      <c r="G12" s="20">
        <v>2600</v>
      </c>
      <c r="H12" s="20">
        <v>2600</v>
      </c>
      <c r="I12" s="19">
        <v>3</v>
      </c>
      <c r="J12" s="211"/>
    </row>
    <row r="13" spans="1:10" s="55" customFormat="1" ht="12" customHeight="1" x14ac:dyDescent="0.25">
      <c r="A13" s="19">
        <v>4</v>
      </c>
      <c r="B13" s="146"/>
      <c r="C13" s="146"/>
      <c r="D13" s="146"/>
      <c r="E13" s="21">
        <v>4</v>
      </c>
      <c r="F13" s="20"/>
      <c r="G13" s="20"/>
      <c r="H13" s="20"/>
      <c r="I13" s="19">
        <v>4</v>
      </c>
      <c r="J13" s="211"/>
    </row>
    <row r="14" spans="1:10" s="55" customFormat="1" ht="12" customHeight="1" x14ac:dyDescent="0.25">
      <c r="A14" s="19">
        <v>5</v>
      </c>
      <c r="B14" s="146"/>
      <c r="C14" s="146"/>
      <c r="D14" s="146"/>
      <c r="E14" s="21">
        <v>5</v>
      </c>
      <c r="F14" s="20"/>
      <c r="G14" s="20"/>
      <c r="H14" s="20"/>
      <c r="I14" s="19">
        <v>5</v>
      </c>
      <c r="J14" s="211"/>
    </row>
    <row r="15" spans="1:10" s="55" customFormat="1" ht="12" customHeight="1" x14ac:dyDescent="0.25">
      <c r="A15" s="19">
        <v>6</v>
      </c>
      <c r="B15" s="146"/>
      <c r="C15" s="146"/>
      <c r="D15" s="146"/>
      <c r="E15" s="21">
        <v>6</v>
      </c>
      <c r="F15" s="20"/>
      <c r="G15" s="20"/>
      <c r="H15" s="20"/>
      <c r="I15" s="19">
        <v>6</v>
      </c>
      <c r="J15" s="211"/>
    </row>
    <row r="16" spans="1:10" s="59" customFormat="1" ht="22.2" customHeight="1" x14ac:dyDescent="0.25">
      <c r="A16" s="56">
        <v>7</v>
      </c>
      <c r="B16" s="153">
        <f>SUM(B10:B15)</f>
        <v>17150</v>
      </c>
      <c r="C16" s="153">
        <f>SUM(C10:C15)</f>
        <v>13230</v>
      </c>
      <c r="D16" s="153">
        <f>SUM(D10:D15)</f>
        <v>18550</v>
      </c>
      <c r="E16" s="58" t="s">
        <v>132</v>
      </c>
      <c r="F16" s="57">
        <f>SUM(F10:F15)</f>
        <v>18550</v>
      </c>
      <c r="G16" s="57">
        <f>SUM(G10:G15)</f>
        <v>18550</v>
      </c>
      <c r="H16" s="57">
        <f>SUM(H10:H15)</f>
        <v>18550</v>
      </c>
      <c r="I16" s="56">
        <v>7</v>
      </c>
      <c r="J16" s="212"/>
    </row>
    <row r="17" spans="1:10" s="55" customFormat="1" ht="12" customHeight="1" x14ac:dyDescent="0.25">
      <c r="A17" s="16" t="s">
        <v>1</v>
      </c>
      <c r="B17" s="614"/>
      <c r="C17" s="614"/>
      <c r="D17" s="614"/>
      <c r="E17" s="54" t="s">
        <v>133</v>
      </c>
      <c r="F17" s="615"/>
      <c r="G17" s="615"/>
      <c r="H17" s="615"/>
      <c r="I17" s="16" t="s">
        <v>1</v>
      </c>
      <c r="J17" s="211"/>
    </row>
    <row r="18" spans="1:10" s="55" customFormat="1" ht="12" customHeight="1" x14ac:dyDescent="0.25">
      <c r="A18" s="19">
        <v>8</v>
      </c>
      <c r="B18" s="146"/>
      <c r="C18" s="146"/>
      <c r="D18" s="146"/>
      <c r="E18" s="21">
        <v>8</v>
      </c>
      <c r="F18" s="20"/>
      <c r="G18" s="20"/>
      <c r="H18" s="20"/>
      <c r="I18" s="19">
        <v>8</v>
      </c>
      <c r="J18" s="211"/>
    </row>
    <row r="19" spans="1:10" s="55" customFormat="1" ht="12" customHeight="1" x14ac:dyDescent="0.25">
      <c r="A19" s="19">
        <v>9</v>
      </c>
      <c r="B19" s="146">
        <v>4750</v>
      </c>
      <c r="C19" s="146">
        <v>10300</v>
      </c>
      <c r="D19" s="146">
        <v>4250</v>
      </c>
      <c r="E19" s="21" t="s">
        <v>134</v>
      </c>
      <c r="F19" s="20">
        <f>SUM('LB-31 Streets D Req'!J13:J15)</f>
        <v>2750</v>
      </c>
      <c r="G19" s="20">
        <v>2750</v>
      </c>
      <c r="H19" s="20">
        <v>2750</v>
      </c>
      <c r="I19" s="19">
        <v>9</v>
      </c>
      <c r="J19" s="211"/>
    </row>
    <row r="20" spans="1:10" s="55" customFormat="1" ht="12" customHeight="1" x14ac:dyDescent="0.25">
      <c r="A20" s="19">
        <v>10</v>
      </c>
      <c r="B20" s="146"/>
      <c r="C20" s="146"/>
      <c r="D20" s="146"/>
      <c r="E20" s="21">
        <v>10</v>
      </c>
      <c r="F20" s="20"/>
      <c r="G20" s="20"/>
      <c r="H20" s="20"/>
      <c r="I20" s="19">
        <v>10</v>
      </c>
      <c r="J20" s="211"/>
    </row>
    <row r="21" spans="1:10" s="55" customFormat="1" ht="12" customHeight="1" x14ac:dyDescent="0.25">
      <c r="A21" s="19">
        <v>11</v>
      </c>
      <c r="B21" s="146">
        <v>25500</v>
      </c>
      <c r="C21" s="146">
        <v>493</v>
      </c>
      <c r="D21" s="146">
        <v>27500</v>
      </c>
      <c r="E21" s="21" t="s">
        <v>135</v>
      </c>
      <c r="F21" s="20">
        <v>37700</v>
      </c>
      <c r="G21" s="20">
        <v>37700</v>
      </c>
      <c r="H21" s="20">
        <v>37700</v>
      </c>
      <c r="I21" s="19">
        <v>11</v>
      </c>
      <c r="J21" s="211"/>
    </row>
    <row r="22" spans="1:10" s="55" customFormat="1" ht="12" customHeight="1" x14ac:dyDescent="0.25">
      <c r="A22" s="19">
        <v>12</v>
      </c>
      <c r="B22" s="146"/>
      <c r="C22" s="146"/>
      <c r="D22" s="146"/>
      <c r="E22" s="21">
        <v>12</v>
      </c>
      <c r="F22" s="20"/>
      <c r="G22" s="20"/>
      <c r="H22" s="20"/>
      <c r="I22" s="19">
        <v>12</v>
      </c>
      <c r="J22" s="211"/>
    </row>
    <row r="23" spans="1:10" s="55" customFormat="1" ht="12" customHeight="1" x14ac:dyDescent="0.25">
      <c r="A23" s="19">
        <v>13</v>
      </c>
      <c r="B23" s="146"/>
      <c r="C23" s="146"/>
      <c r="D23" s="146"/>
      <c r="E23" s="21">
        <v>13</v>
      </c>
      <c r="F23" s="20"/>
      <c r="G23" s="20"/>
      <c r="H23" s="20"/>
      <c r="I23" s="19">
        <v>13</v>
      </c>
      <c r="J23" s="211"/>
    </row>
    <row r="24" spans="1:10" s="59" customFormat="1" ht="22.2" customHeight="1" x14ac:dyDescent="0.25">
      <c r="A24" s="56">
        <v>14</v>
      </c>
      <c r="B24" s="153">
        <f>SUM(B18:B23)</f>
        <v>30250</v>
      </c>
      <c r="C24" s="153">
        <f>SUM(C18:C23)</f>
        <v>10793</v>
      </c>
      <c r="D24" s="153">
        <f>SUM(D18:D23)</f>
        <v>31750</v>
      </c>
      <c r="E24" s="58" t="s">
        <v>136</v>
      </c>
      <c r="F24" s="57">
        <f>SUM(F18:F23)</f>
        <v>40450</v>
      </c>
      <c r="G24" s="57">
        <f>SUM(G18:G23)</f>
        <v>40450</v>
      </c>
      <c r="H24" s="57">
        <f>SUM(H18:H23)</f>
        <v>40450</v>
      </c>
      <c r="I24" s="56">
        <v>14</v>
      </c>
      <c r="J24" s="212"/>
    </row>
    <row r="25" spans="1:10" s="55" customFormat="1" ht="12" customHeight="1" x14ac:dyDescent="0.25">
      <c r="A25" s="16" t="s">
        <v>1</v>
      </c>
      <c r="B25" s="614"/>
      <c r="C25" s="614"/>
      <c r="D25" s="614"/>
      <c r="E25" s="54" t="s">
        <v>137</v>
      </c>
      <c r="F25" s="615"/>
      <c r="G25" s="615"/>
      <c r="H25" s="615"/>
      <c r="I25" s="16"/>
      <c r="J25" s="211"/>
    </row>
    <row r="26" spans="1:10" s="55" customFormat="1" ht="12" customHeight="1" x14ac:dyDescent="0.25">
      <c r="A26" s="19">
        <v>15</v>
      </c>
      <c r="B26" s="146">
        <v>50000</v>
      </c>
      <c r="C26" s="146">
        <v>0</v>
      </c>
      <c r="D26" s="146">
        <v>50000</v>
      </c>
      <c r="E26" s="21" t="s">
        <v>167</v>
      </c>
      <c r="F26" s="20">
        <f>'LB-31 Streets D Req'!$J$26</f>
        <v>15000</v>
      </c>
      <c r="G26" s="20">
        <v>15000</v>
      </c>
      <c r="H26" s="20">
        <v>15000</v>
      </c>
      <c r="I26" s="19">
        <v>15</v>
      </c>
      <c r="J26" s="211"/>
    </row>
    <row r="27" spans="1:10" s="55" customFormat="1" ht="12" customHeight="1" x14ac:dyDescent="0.25">
      <c r="A27" s="19">
        <v>16</v>
      </c>
      <c r="B27" s="146">
        <v>14820</v>
      </c>
      <c r="C27" s="146">
        <v>0</v>
      </c>
      <c r="D27" s="146">
        <v>24215</v>
      </c>
      <c r="E27" s="21" t="s">
        <v>168</v>
      </c>
      <c r="F27" s="20">
        <f>'LB-31 Streets D Req'!$J$27</f>
        <v>30913</v>
      </c>
      <c r="G27" s="20">
        <v>30193</v>
      </c>
      <c r="H27" s="20">
        <v>30193</v>
      </c>
      <c r="I27" s="19">
        <v>16</v>
      </c>
      <c r="J27" s="211"/>
    </row>
    <row r="28" spans="1:10" s="55" customFormat="1" ht="12" customHeight="1" x14ac:dyDescent="0.25">
      <c r="A28" s="19">
        <v>17</v>
      </c>
      <c r="B28" s="146"/>
      <c r="C28" s="146"/>
      <c r="D28" s="146"/>
      <c r="E28" s="21">
        <v>17</v>
      </c>
      <c r="F28" s="20"/>
      <c r="G28" s="20"/>
      <c r="H28" s="20"/>
      <c r="I28" s="19">
        <v>17</v>
      </c>
      <c r="J28" s="211"/>
    </row>
    <row r="29" spans="1:10" s="55" customFormat="1" ht="12" customHeight="1" x14ac:dyDescent="0.25">
      <c r="A29" s="19">
        <v>18</v>
      </c>
      <c r="B29" s="146"/>
      <c r="C29" s="146"/>
      <c r="D29" s="146"/>
      <c r="E29" s="21" t="s">
        <v>356</v>
      </c>
      <c r="F29" s="20"/>
      <c r="G29" s="20"/>
      <c r="H29" s="20"/>
      <c r="I29" s="19">
        <v>18</v>
      </c>
      <c r="J29" s="211"/>
    </row>
    <row r="30" spans="1:10" s="55" customFormat="1" ht="12" customHeight="1" x14ac:dyDescent="0.25">
      <c r="A30" s="19">
        <v>19</v>
      </c>
      <c r="B30" s="146"/>
      <c r="C30" s="146"/>
      <c r="D30" s="146"/>
      <c r="E30" s="21">
        <v>19</v>
      </c>
      <c r="F30" s="20"/>
      <c r="G30" s="20"/>
      <c r="H30" s="20"/>
      <c r="I30" s="19">
        <v>19</v>
      </c>
      <c r="J30" s="211"/>
    </row>
    <row r="31" spans="1:10" s="55" customFormat="1" ht="12" customHeight="1" x14ac:dyDescent="0.25">
      <c r="A31" s="19">
        <v>20</v>
      </c>
      <c r="B31" s="146"/>
      <c r="C31" s="146"/>
      <c r="D31" s="146"/>
      <c r="E31" s="21">
        <v>20</v>
      </c>
      <c r="F31" s="20"/>
      <c r="G31" s="20"/>
      <c r="H31" s="20"/>
      <c r="I31" s="19">
        <v>20</v>
      </c>
      <c r="J31" s="211"/>
    </row>
    <row r="32" spans="1:10" s="59" customFormat="1" ht="22.2" customHeight="1" x14ac:dyDescent="0.25">
      <c r="A32" s="56">
        <v>21</v>
      </c>
      <c r="B32" s="153">
        <f>SUM(B26:B31)</f>
        <v>64820</v>
      </c>
      <c r="C32" s="153">
        <f>SUM(C26:C31)</f>
        <v>0</v>
      </c>
      <c r="D32" s="153">
        <f>SUM(D26:D31)</f>
        <v>74215</v>
      </c>
      <c r="E32" s="58" t="s">
        <v>156</v>
      </c>
      <c r="F32" s="57">
        <v>45913</v>
      </c>
      <c r="G32" s="57">
        <f>SUM(G26:G31)</f>
        <v>45193</v>
      </c>
      <c r="H32" s="57">
        <f>SUM(H26:H31)</f>
        <v>45193</v>
      </c>
      <c r="I32" s="56">
        <v>21</v>
      </c>
      <c r="J32" s="212"/>
    </row>
    <row r="33" spans="1:10" s="55" customFormat="1" ht="12" customHeight="1" x14ac:dyDescent="0.25">
      <c r="A33" s="16" t="s">
        <v>1</v>
      </c>
      <c r="B33" s="614"/>
      <c r="C33" s="614"/>
      <c r="D33" s="614"/>
      <c r="E33" s="54" t="s">
        <v>141</v>
      </c>
      <c r="F33" s="615"/>
      <c r="G33" s="615"/>
      <c r="H33" s="615"/>
      <c r="I33" s="16" t="s">
        <v>1</v>
      </c>
      <c r="J33" s="211"/>
    </row>
    <row r="34" spans="1:10" s="55" customFormat="1" ht="12" customHeight="1" x14ac:dyDescent="0.25">
      <c r="A34" s="19">
        <v>22</v>
      </c>
      <c r="B34" s="146">
        <v>0</v>
      </c>
      <c r="C34" s="146">
        <v>0</v>
      </c>
      <c r="D34" s="146">
        <v>0</v>
      </c>
      <c r="E34" s="21" t="s">
        <v>169</v>
      </c>
      <c r="F34" s="20">
        <f>-'LB-31 Streets D Req'!$J$30</f>
        <v>0</v>
      </c>
      <c r="G34" s="20">
        <v>0</v>
      </c>
      <c r="H34" s="20">
        <v>0</v>
      </c>
      <c r="I34" s="19">
        <v>22</v>
      </c>
      <c r="J34" s="211"/>
    </row>
    <row r="35" spans="1:10" s="55" customFormat="1" ht="12" customHeight="1" x14ac:dyDescent="0.25">
      <c r="A35" s="19">
        <v>23</v>
      </c>
      <c r="B35" s="146"/>
      <c r="C35" s="146"/>
      <c r="D35" s="146"/>
      <c r="E35" s="21">
        <v>23</v>
      </c>
      <c r="F35" s="20" t="s">
        <v>1</v>
      </c>
      <c r="G35" s="20"/>
      <c r="H35" s="20"/>
      <c r="I35" s="19">
        <v>23</v>
      </c>
      <c r="J35" s="211"/>
    </row>
    <row r="36" spans="1:10" s="55" customFormat="1" ht="12" customHeight="1" x14ac:dyDescent="0.25">
      <c r="A36" s="19">
        <v>24</v>
      </c>
      <c r="B36" s="146"/>
      <c r="C36" s="146"/>
      <c r="D36" s="146"/>
      <c r="E36" s="21">
        <v>24</v>
      </c>
      <c r="F36" s="20"/>
      <c r="G36" s="20"/>
      <c r="H36" s="20"/>
      <c r="I36" s="19">
        <v>24</v>
      </c>
      <c r="J36" s="211"/>
    </row>
    <row r="37" spans="1:10" s="59" customFormat="1" ht="12" customHeight="1" x14ac:dyDescent="0.25">
      <c r="A37" s="56">
        <v>25</v>
      </c>
      <c r="B37" s="153">
        <f>SUM(B34:B36)</f>
        <v>0</v>
      </c>
      <c r="C37" s="153">
        <f>SUM(C34:C36)</f>
        <v>0</v>
      </c>
      <c r="D37" s="153">
        <f>SUM(D34:D36)</f>
        <v>0</v>
      </c>
      <c r="E37" s="58" t="s">
        <v>146</v>
      </c>
      <c r="F37" s="60">
        <f>SUM(F34:F36)</f>
        <v>0</v>
      </c>
      <c r="G37" s="60">
        <f>SUM(G34:G36)</f>
        <v>0</v>
      </c>
      <c r="H37" s="60">
        <f>SUM(H34:H36)</f>
        <v>0</v>
      </c>
      <c r="I37" s="56">
        <v>25</v>
      </c>
      <c r="J37" s="212"/>
    </row>
    <row r="38" spans="1:10" s="55" customFormat="1" ht="12" customHeight="1" x14ac:dyDescent="0.25">
      <c r="A38" s="19"/>
      <c r="B38" s="159"/>
      <c r="C38" s="154"/>
      <c r="D38" s="146"/>
      <c r="E38" s="56" t="s">
        <v>147</v>
      </c>
      <c r="F38" s="61"/>
      <c r="G38" s="61"/>
      <c r="H38" s="61"/>
      <c r="I38" s="19"/>
      <c r="J38" s="211"/>
    </row>
    <row r="39" spans="1:10" s="55" customFormat="1" ht="12" customHeight="1" x14ac:dyDescent="0.25">
      <c r="A39" s="19">
        <v>26</v>
      </c>
      <c r="B39" s="146">
        <v>0</v>
      </c>
      <c r="C39" s="146"/>
      <c r="D39" s="157"/>
      <c r="E39" s="19" t="s">
        <v>350</v>
      </c>
      <c r="F39" s="22"/>
      <c r="G39" s="22"/>
      <c r="H39" s="22"/>
      <c r="I39" s="19">
        <v>26</v>
      </c>
      <c r="J39" s="211"/>
    </row>
    <row r="40" spans="1:10" s="55" customFormat="1" ht="12" customHeight="1" thickBot="1" x14ac:dyDescent="0.3">
      <c r="A40" s="23">
        <v>27</v>
      </c>
      <c r="B40" s="155"/>
      <c r="C40" s="155"/>
      <c r="D40" s="147"/>
      <c r="E40" s="64" t="s">
        <v>149</v>
      </c>
      <c r="F40" s="63"/>
      <c r="G40" s="63"/>
      <c r="H40" s="63"/>
      <c r="I40" s="23">
        <v>27</v>
      </c>
      <c r="J40" s="211"/>
    </row>
    <row r="41" spans="1:10" s="59" customFormat="1" ht="13.8" thickBot="1" x14ac:dyDescent="0.3">
      <c r="A41" s="65">
        <v>28</v>
      </c>
      <c r="B41" s="156">
        <f>+B16+B24+B32+B37+B39</f>
        <v>112220</v>
      </c>
      <c r="C41" s="156">
        <f>+C16+C24+C32+C37+C39+C40</f>
        <v>24023</v>
      </c>
      <c r="D41" s="156">
        <f>+D16+D24+D32+D37+D38+D39+D40</f>
        <v>124515</v>
      </c>
      <c r="E41" s="66" t="s">
        <v>150</v>
      </c>
      <c r="F41" s="28">
        <f>+F16+F24+F32+F37+F38+F39+F40</f>
        <v>104913</v>
      </c>
      <c r="G41" s="28">
        <f>+G16+G24+G32+G37+G38+G39+G40</f>
        <v>104193</v>
      </c>
      <c r="H41" s="28">
        <f>+H16+H24+H32+H37+H38+H39+H40</f>
        <v>104193</v>
      </c>
      <c r="I41" s="67">
        <v>28</v>
      </c>
      <c r="J41" s="213"/>
    </row>
    <row r="42" spans="1:10" s="55" customFormat="1" ht="16.95" customHeight="1" x14ac:dyDescent="0.3">
      <c r="A42" s="34"/>
      <c r="B42" s="69" t="s">
        <v>151</v>
      </c>
      <c r="C42" s="34"/>
      <c r="D42" s="35"/>
      <c r="E42" s="2"/>
      <c r="F42" s="215" t="str">
        <f>IF(NOT(F41='LB-20 State Street'!F40),"RESOURCES &lt;&gt; REQUIREMENTS", "")</f>
        <v/>
      </c>
      <c r="G42" s="2"/>
      <c r="H42" s="2"/>
      <c r="I42" s="2"/>
      <c r="J42" s="210"/>
    </row>
    <row r="43" spans="1:10" s="55" customFormat="1" ht="12" customHeight="1" x14ac:dyDescent="0.3">
      <c r="A43" s="34"/>
      <c r="B43" s="34"/>
      <c r="C43" s="34"/>
      <c r="D43" s="35"/>
      <c r="E43" s="2"/>
      <c r="F43" s="2"/>
      <c r="G43" s="2"/>
      <c r="H43" s="2"/>
      <c r="I43" s="2"/>
      <c r="J43" s="210"/>
    </row>
    <row r="44" spans="1:10" s="55" customFormat="1" ht="20.100000000000001" customHeight="1" x14ac:dyDescent="0.3">
      <c r="A44" s="34"/>
      <c r="B44" s="34"/>
      <c r="C44" s="34"/>
      <c r="D44" s="35"/>
      <c r="E44" s="2"/>
      <c r="F44" s="2"/>
      <c r="G44" s="2"/>
      <c r="H44" s="2"/>
      <c r="I44" s="2"/>
      <c r="J44" s="210"/>
    </row>
    <row r="45" spans="1:10" ht="15" customHeight="1" x14ac:dyDescent="0.3"/>
    <row r="46" spans="1:10" ht="10.95" hidden="1" customHeight="1" x14ac:dyDescent="0.3"/>
    <row r="47" spans="1:10" ht="10.95" hidden="1" customHeight="1" x14ac:dyDescent="0.3"/>
    <row r="48" spans="1:10" ht="10.95" hidden="1" customHeight="1" x14ac:dyDescent="0.3"/>
    <row r="49" ht="10.95" hidden="1" customHeight="1" x14ac:dyDescent="0.3"/>
    <row r="50" ht="10.95" hidden="1" customHeight="1" x14ac:dyDescent="0.3"/>
    <row r="51" ht="10.95" hidden="1" customHeight="1" x14ac:dyDescent="0.3"/>
    <row r="52" ht="10.95" hidden="1" customHeight="1" x14ac:dyDescent="0.3"/>
    <row r="53" ht="10.95" hidden="1" customHeight="1" x14ac:dyDescent="0.3"/>
    <row r="54" ht="10.95" hidden="1" customHeight="1" x14ac:dyDescent="0.3"/>
    <row r="55" ht="10.199999999999999" hidden="1" customHeight="1" x14ac:dyDescent="0.3"/>
    <row r="56" ht="10.199999999999999" hidden="1" customHeight="1" x14ac:dyDescent="0.3"/>
    <row r="57" ht="10.199999999999999" hidden="1" customHeight="1" x14ac:dyDescent="0.3"/>
    <row r="58" ht="10.199999999999999" hidden="1" customHeight="1" x14ac:dyDescent="0.3"/>
    <row r="59" ht="10.199999999999999" hidden="1" customHeight="1" x14ac:dyDescent="0.3"/>
    <row r="60" ht="10.199999999999999" hidden="1" customHeight="1" x14ac:dyDescent="0.3"/>
    <row r="61" ht="10.199999999999999" hidden="1" customHeight="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row r="1696" hidden="1" x14ac:dyDescent="0.3"/>
    <row r="1697" hidden="1" x14ac:dyDescent="0.3"/>
    <row r="1698" hidden="1" x14ac:dyDescent="0.3"/>
    <row r="1699" hidden="1" x14ac:dyDescent="0.3"/>
    <row r="1700" hidden="1" x14ac:dyDescent="0.3"/>
    <row r="1701" hidden="1" x14ac:dyDescent="0.3"/>
    <row r="1702" hidden="1" x14ac:dyDescent="0.3"/>
    <row r="1703" hidden="1" x14ac:dyDescent="0.3"/>
    <row r="1704" hidden="1" x14ac:dyDescent="0.3"/>
    <row r="1705" hidden="1" x14ac:dyDescent="0.3"/>
    <row r="1706" hidden="1" x14ac:dyDescent="0.3"/>
    <row r="1707" hidden="1" x14ac:dyDescent="0.3"/>
    <row r="1708" hidden="1" x14ac:dyDescent="0.3"/>
    <row r="1709" hidden="1" x14ac:dyDescent="0.3"/>
    <row r="1710" hidden="1" x14ac:dyDescent="0.3"/>
    <row r="1711" hidden="1" x14ac:dyDescent="0.3"/>
    <row r="1712" hidden="1" x14ac:dyDescent="0.3"/>
    <row r="1713" hidden="1" x14ac:dyDescent="0.3"/>
    <row r="1714" hidden="1" x14ac:dyDescent="0.3"/>
    <row r="1715" hidden="1" x14ac:dyDescent="0.3"/>
    <row r="1716" hidden="1" x14ac:dyDescent="0.3"/>
    <row r="1717" hidden="1" x14ac:dyDescent="0.3"/>
    <row r="1718" hidden="1" x14ac:dyDescent="0.3"/>
    <row r="1719" hidden="1" x14ac:dyDescent="0.3"/>
    <row r="1720" hidden="1" x14ac:dyDescent="0.3"/>
    <row r="1721" hidden="1" x14ac:dyDescent="0.3"/>
    <row r="1722" hidden="1" x14ac:dyDescent="0.3"/>
    <row r="1723" hidden="1" x14ac:dyDescent="0.3"/>
    <row r="1724" hidden="1" x14ac:dyDescent="0.3"/>
    <row r="1725" hidden="1" x14ac:dyDescent="0.3"/>
    <row r="1726" hidden="1" x14ac:dyDescent="0.3"/>
    <row r="1727" hidden="1" x14ac:dyDescent="0.3"/>
    <row r="1728" hidden="1" x14ac:dyDescent="0.3"/>
    <row r="1729" hidden="1" x14ac:dyDescent="0.3"/>
    <row r="1730" hidden="1" x14ac:dyDescent="0.3"/>
    <row r="1731" hidden="1" x14ac:dyDescent="0.3"/>
    <row r="1732" hidden="1" x14ac:dyDescent="0.3"/>
    <row r="1733" hidden="1" x14ac:dyDescent="0.3"/>
    <row r="1734" hidden="1" x14ac:dyDescent="0.3"/>
    <row r="1735" hidden="1" x14ac:dyDescent="0.3"/>
    <row r="1736" hidden="1" x14ac:dyDescent="0.3"/>
    <row r="1737" hidden="1" x14ac:dyDescent="0.3"/>
    <row r="1738" hidden="1" x14ac:dyDescent="0.3"/>
    <row r="1739" hidden="1" x14ac:dyDescent="0.3"/>
    <row r="1740" hidden="1" x14ac:dyDescent="0.3"/>
    <row r="1741" hidden="1" x14ac:dyDescent="0.3"/>
    <row r="1742" hidden="1" x14ac:dyDescent="0.3"/>
    <row r="1743" hidden="1" x14ac:dyDescent="0.3"/>
    <row r="1744" hidden="1" x14ac:dyDescent="0.3"/>
    <row r="1745" hidden="1" x14ac:dyDescent="0.3"/>
    <row r="1746" hidden="1" x14ac:dyDescent="0.3"/>
    <row r="1747" hidden="1" x14ac:dyDescent="0.3"/>
    <row r="1748" hidden="1" x14ac:dyDescent="0.3"/>
    <row r="1749" hidden="1" x14ac:dyDescent="0.3"/>
    <row r="1750" hidden="1" x14ac:dyDescent="0.3"/>
    <row r="1751" hidden="1" x14ac:dyDescent="0.3"/>
    <row r="1752" hidden="1" x14ac:dyDescent="0.3"/>
    <row r="1753" hidden="1" x14ac:dyDescent="0.3"/>
    <row r="1754" hidden="1" x14ac:dyDescent="0.3"/>
    <row r="1755" hidden="1" x14ac:dyDescent="0.3"/>
    <row r="1756" hidden="1" x14ac:dyDescent="0.3"/>
    <row r="1757" hidden="1" x14ac:dyDescent="0.3"/>
    <row r="1758" hidden="1" x14ac:dyDescent="0.3"/>
    <row r="1759" hidden="1" x14ac:dyDescent="0.3"/>
    <row r="1760" hidden="1" x14ac:dyDescent="0.3"/>
    <row r="1761" hidden="1" x14ac:dyDescent="0.3"/>
    <row r="1762" hidden="1" x14ac:dyDescent="0.3"/>
    <row r="1763" hidden="1" x14ac:dyDescent="0.3"/>
    <row r="1764" hidden="1" x14ac:dyDescent="0.3"/>
    <row r="1765" hidden="1" x14ac:dyDescent="0.3"/>
    <row r="1766" hidden="1" x14ac:dyDescent="0.3"/>
    <row r="1767" hidden="1" x14ac:dyDescent="0.3"/>
    <row r="1768" hidden="1" x14ac:dyDescent="0.3"/>
    <row r="1769" hidden="1" x14ac:dyDescent="0.3"/>
    <row r="1770" hidden="1" x14ac:dyDescent="0.3"/>
    <row r="1771" hidden="1" x14ac:dyDescent="0.3"/>
    <row r="1772" hidden="1" x14ac:dyDescent="0.3"/>
    <row r="1773" hidden="1" x14ac:dyDescent="0.3"/>
    <row r="1774" hidden="1" x14ac:dyDescent="0.3"/>
    <row r="1775" hidden="1" x14ac:dyDescent="0.3"/>
    <row r="1776" hidden="1" x14ac:dyDescent="0.3"/>
    <row r="1777" hidden="1" x14ac:dyDescent="0.3"/>
    <row r="1778" hidden="1" x14ac:dyDescent="0.3"/>
    <row r="1779" hidden="1" x14ac:dyDescent="0.3"/>
    <row r="1780" hidden="1" x14ac:dyDescent="0.3"/>
    <row r="1781" hidden="1" x14ac:dyDescent="0.3"/>
    <row r="1782" hidden="1" x14ac:dyDescent="0.3"/>
    <row r="1783" hidden="1" x14ac:dyDescent="0.3"/>
    <row r="1784" hidden="1" x14ac:dyDescent="0.3"/>
    <row r="1785" hidden="1" x14ac:dyDescent="0.3"/>
    <row r="1786" hidden="1" x14ac:dyDescent="0.3"/>
    <row r="1787" hidden="1" x14ac:dyDescent="0.3"/>
    <row r="1788" hidden="1" x14ac:dyDescent="0.3"/>
    <row r="1789" hidden="1" x14ac:dyDescent="0.3"/>
    <row r="1790" hidden="1" x14ac:dyDescent="0.3"/>
    <row r="1791" hidden="1" x14ac:dyDescent="0.3"/>
    <row r="1792" hidden="1" x14ac:dyDescent="0.3"/>
    <row r="1793" hidden="1" x14ac:dyDescent="0.3"/>
    <row r="1794" hidden="1" x14ac:dyDescent="0.3"/>
    <row r="1795" hidden="1" x14ac:dyDescent="0.3"/>
    <row r="1796" hidden="1" x14ac:dyDescent="0.3"/>
    <row r="1797" hidden="1" x14ac:dyDescent="0.3"/>
    <row r="1798" hidden="1" x14ac:dyDescent="0.3"/>
    <row r="1799" hidden="1" x14ac:dyDescent="0.3"/>
    <row r="1800" hidden="1" x14ac:dyDescent="0.3"/>
    <row r="1801" hidden="1" x14ac:dyDescent="0.3"/>
    <row r="1802" hidden="1" x14ac:dyDescent="0.3"/>
    <row r="1803" hidden="1" x14ac:dyDescent="0.3"/>
    <row r="1804" hidden="1" x14ac:dyDescent="0.3"/>
    <row r="1805" hidden="1" x14ac:dyDescent="0.3"/>
    <row r="1806" hidden="1" x14ac:dyDescent="0.3"/>
    <row r="1807" hidden="1" x14ac:dyDescent="0.3"/>
    <row r="1808" hidden="1" x14ac:dyDescent="0.3"/>
    <row r="1809" hidden="1" x14ac:dyDescent="0.3"/>
    <row r="1810" hidden="1" x14ac:dyDescent="0.3"/>
    <row r="1811" hidden="1" x14ac:dyDescent="0.3"/>
    <row r="1812" hidden="1" x14ac:dyDescent="0.3"/>
    <row r="1813" hidden="1" x14ac:dyDescent="0.3"/>
    <row r="1814" hidden="1" x14ac:dyDescent="0.3"/>
    <row r="1815" hidden="1" x14ac:dyDescent="0.3"/>
    <row r="1816" hidden="1" x14ac:dyDescent="0.3"/>
    <row r="1817" hidden="1" x14ac:dyDescent="0.3"/>
    <row r="1818" hidden="1" x14ac:dyDescent="0.3"/>
    <row r="1819" hidden="1" x14ac:dyDescent="0.3"/>
    <row r="1820" hidden="1" x14ac:dyDescent="0.3"/>
    <row r="1821" hidden="1" x14ac:dyDescent="0.3"/>
    <row r="1822" hidden="1" x14ac:dyDescent="0.3"/>
    <row r="1823" hidden="1" x14ac:dyDescent="0.3"/>
    <row r="1824" hidden="1" x14ac:dyDescent="0.3"/>
    <row r="1825" hidden="1" x14ac:dyDescent="0.3"/>
    <row r="1826" hidden="1" x14ac:dyDescent="0.3"/>
    <row r="1827" hidden="1" x14ac:dyDescent="0.3"/>
    <row r="1828" hidden="1" x14ac:dyDescent="0.3"/>
    <row r="1829" hidden="1" x14ac:dyDescent="0.3"/>
    <row r="1830" hidden="1" x14ac:dyDescent="0.3"/>
    <row r="1831" hidden="1" x14ac:dyDescent="0.3"/>
    <row r="1832" hidden="1" x14ac:dyDescent="0.3"/>
    <row r="1833" hidden="1" x14ac:dyDescent="0.3"/>
    <row r="1834" hidden="1" x14ac:dyDescent="0.3"/>
    <row r="1835" hidden="1" x14ac:dyDescent="0.3"/>
    <row r="1836" hidden="1" x14ac:dyDescent="0.3"/>
    <row r="1837" hidden="1" x14ac:dyDescent="0.3"/>
    <row r="1838" hidden="1" x14ac:dyDescent="0.3"/>
    <row r="1839" hidden="1" x14ac:dyDescent="0.3"/>
    <row r="1840" hidden="1" x14ac:dyDescent="0.3"/>
    <row r="1841" hidden="1" x14ac:dyDescent="0.3"/>
    <row r="1842" hidden="1" x14ac:dyDescent="0.3"/>
    <row r="1843" hidden="1" x14ac:dyDescent="0.3"/>
    <row r="1844" hidden="1" x14ac:dyDescent="0.3"/>
    <row r="1845" hidden="1" x14ac:dyDescent="0.3"/>
    <row r="1846" hidden="1" x14ac:dyDescent="0.3"/>
    <row r="1847" hidden="1" x14ac:dyDescent="0.3"/>
    <row r="1848" hidden="1" x14ac:dyDescent="0.3"/>
    <row r="1849" hidden="1" x14ac:dyDescent="0.3"/>
    <row r="1850" hidden="1" x14ac:dyDescent="0.3"/>
    <row r="1851" hidden="1" x14ac:dyDescent="0.3"/>
    <row r="1852" hidden="1" x14ac:dyDescent="0.3"/>
    <row r="1853" hidden="1" x14ac:dyDescent="0.3"/>
    <row r="1854" hidden="1" x14ac:dyDescent="0.3"/>
    <row r="1855" hidden="1" x14ac:dyDescent="0.3"/>
    <row r="1856" hidden="1" x14ac:dyDescent="0.3"/>
    <row r="1857" hidden="1" x14ac:dyDescent="0.3"/>
    <row r="1858" hidden="1" x14ac:dyDescent="0.3"/>
    <row r="1859" hidden="1" x14ac:dyDescent="0.3"/>
    <row r="1860" hidden="1" x14ac:dyDescent="0.3"/>
    <row r="1861" hidden="1" x14ac:dyDescent="0.3"/>
    <row r="1862" hidden="1" x14ac:dyDescent="0.3"/>
    <row r="1863" hidden="1" x14ac:dyDescent="0.3"/>
    <row r="1864" hidden="1" x14ac:dyDescent="0.3"/>
    <row r="1865" hidden="1" x14ac:dyDescent="0.3"/>
    <row r="1866" hidden="1" x14ac:dyDescent="0.3"/>
    <row r="1867" hidden="1" x14ac:dyDescent="0.3"/>
    <row r="1868" hidden="1" x14ac:dyDescent="0.3"/>
    <row r="1869" hidden="1" x14ac:dyDescent="0.3"/>
    <row r="1870" hidden="1" x14ac:dyDescent="0.3"/>
    <row r="1871" hidden="1" x14ac:dyDescent="0.3"/>
    <row r="1872" hidden="1" x14ac:dyDescent="0.3"/>
    <row r="1873" hidden="1" x14ac:dyDescent="0.3"/>
    <row r="1874" hidden="1" x14ac:dyDescent="0.3"/>
    <row r="1875" hidden="1" x14ac:dyDescent="0.3"/>
    <row r="1876" hidden="1" x14ac:dyDescent="0.3"/>
    <row r="1877" hidden="1" x14ac:dyDescent="0.3"/>
    <row r="1878" hidden="1" x14ac:dyDescent="0.3"/>
    <row r="1879" hidden="1" x14ac:dyDescent="0.3"/>
    <row r="1880" hidden="1" x14ac:dyDescent="0.3"/>
    <row r="1881" hidden="1" x14ac:dyDescent="0.3"/>
    <row r="1882" hidden="1" x14ac:dyDescent="0.3"/>
    <row r="1883" hidden="1" x14ac:dyDescent="0.3"/>
    <row r="1884" hidden="1" x14ac:dyDescent="0.3"/>
    <row r="1885" hidden="1" x14ac:dyDescent="0.3"/>
    <row r="1886" hidden="1" x14ac:dyDescent="0.3"/>
    <row r="1887" hidden="1" x14ac:dyDescent="0.3"/>
    <row r="1888" hidden="1" x14ac:dyDescent="0.3"/>
    <row r="1889" hidden="1" x14ac:dyDescent="0.3"/>
    <row r="1890" hidden="1" x14ac:dyDescent="0.3"/>
    <row r="1891" hidden="1" x14ac:dyDescent="0.3"/>
    <row r="1892" hidden="1" x14ac:dyDescent="0.3"/>
    <row r="1893" hidden="1" x14ac:dyDescent="0.3"/>
    <row r="1894" hidden="1" x14ac:dyDescent="0.3"/>
    <row r="1895" hidden="1" x14ac:dyDescent="0.3"/>
    <row r="1896" hidden="1" x14ac:dyDescent="0.3"/>
    <row r="1897" hidden="1" x14ac:dyDescent="0.3"/>
    <row r="1898" hidden="1" x14ac:dyDescent="0.3"/>
    <row r="1899" hidden="1" x14ac:dyDescent="0.3"/>
    <row r="1900" hidden="1" x14ac:dyDescent="0.3"/>
    <row r="1901" hidden="1" x14ac:dyDescent="0.3"/>
    <row r="1902" hidden="1" x14ac:dyDescent="0.3"/>
    <row r="1903" hidden="1" x14ac:dyDescent="0.3"/>
    <row r="1904" hidden="1" x14ac:dyDescent="0.3"/>
    <row r="1905" hidden="1" x14ac:dyDescent="0.3"/>
    <row r="1906" hidden="1" x14ac:dyDescent="0.3"/>
    <row r="1907" hidden="1" x14ac:dyDescent="0.3"/>
    <row r="1908" hidden="1" x14ac:dyDescent="0.3"/>
    <row r="1909" hidden="1" x14ac:dyDescent="0.3"/>
    <row r="1910" hidden="1" x14ac:dyDescent="0.3"/>
    <row r="1911" hidden="1" x14ac:dyDescent="0.3"/>
    <row r="1912" hidden="1" x14ac:dyDescent="0.3"/>
    <row r="1913" hidden="1" x14ac:dyDescent="0.3"/>
    <row r="1914" hidden="1" x14ac:dyDescent="0.3"/>
    <row r="1915" hidden="1" x14ac:dyDescent="0.3"/>
    <row r="1916" hidden="1" x14ac:dyDescent="0.3"/>
    <row r="1917" hidden="1" x14ac:dyDescent="0.3"/>
    <row r="1918" hidden="1" x14ac:dyDescent="0.3"/>
    <row r="1919" hidden="1" x14ac:dyDescent="0.3"/>
    <row r="1920" hidden="1" x14ac:dyDescent="0.3"/>
    <row r="1921" hidden="1" x14ac:dyDescent="0.3"/>
    <row r="1922" hidden="1" x14ac:dyDescent="0.3"/>
    <row r="1923" hidden="1" x14ac:dyDescent="0.3"/>
    <row r="1924" hidden="1" x14ac:dyDescent="0.3"/>
    <row r="1925" hidden="1" x14ac:dyDescent="0.3"/>
    <row r="1926" hidden="1" x14ac:dyDescent="0.3"/>
    <row r="1927" hidden="1" x14ac:dyDescent="0.3"/>
    <row r="1928" hidden="1" x14ac:dyDescent="0.3"/>
    <row r="1929" hidden="1" x14ac:dyDescent="0.3"/>
    <row r="1930" hidden="1" x14ac:dyDescent="0.3"/>
    <row r="1931" hidden="1" x14ac:dyDescent="0.3"/>
    <row r="1932" hidden="1" x14ac:dyDescent="0.3"/>
    <row r="1933" hidden="1" x14ac:dyDescent="0.3"/>
    <row r="1934" hidden="1" x14ac:dyDescent="0.3"/>
    <row r="1935" hidden="1" x14ac:dyDescent="0.3"/>
    <row r="1936" hidden="1" x14ac:dyDescent="0.3"/>
    <row r="1937" hidden="1" x14ac:dyDescent="0.3"/>
    <row r="1938" hidden="1" x14ac:dyDescent="0.3"/>
    <row r="1939" hidden="1" x14ac:dyDescent="0.3"/>
    <row r="1940" hidden="1" x14ac:dyDescent="0.3"/>
    <row r="1941" hidden="1" x14ac:dyDescent="0.3"/>
    <row r="1942" hidden="1" x14ac:dyDescent="0.3"/>
    <row r="1943" hidden="1" x14ac:dyDescent="0.3"/>
    <row r="1944" hidden="1" x14ac:dyDescent="0.3"/>
    <row r="1945" hidden="1" x14ac:dyDescent="0.3"/>
    <row r="1946" hidden="1" x14ac:dyDescent="0.3"/>
    <row r="1947" hidden="1" x14ac:dyDescent="0.3"/>
    <row r="1948" hidden="1" x14ac:dyDescent="0.3"/>
    <row r="1949" hidden="1" x14ac:dyDescent="0.3"/>
    <row r="1950" hidden="1" x14ac:dyDescent="0.3"/>
    <row r="1951" hidden="1" x14ac:dyDescent="0.3"/>
    <row r="1952" hidden="1" x14ac:dyDescent="0.3"/>
    <row r="1953" hidden="1" x14ac:dyDescent="0.3"/>
    <row r="1954" hidden="1" x14ac:dyDescent="0.3"/>
    <row r="1955" hidden="1" x14ac:dyDescent="0.3"/>
    <row r="1956" hidden="1" x14ac:dyDescent="0.3"/>
    <row r="1957" hidden="1" x14ac:dyDescent="0.3"/>
    <row r="1958" hidden="1" x14ac:dyDescent="0.3"/>
    <row r="1959" hidden="1" x14ac:dyDescent="0.3"/>
    <row r="1960" hidden="1" x14ac:dyDescent="0.3"/>
    <row r="1961" hidden="1" x14ac:dyDescent="0.3"/>
    <row r="1962" hidden="1" x14ac:dyDescent="0.3"/>
    <row r="1963" hidden="1" x14ac:dyDescent="0.3"/>
    <row r="1964" hidden="1" x14ac:dyDescent="0.3"/>
    <row r="1965" hidden="1" x14ac:dyDescent="0.3"/>
    <row r="1966" hidden="1" x14ac:dyDescent="0.3"/>
    <row r="1967" hidden="1" x14ac:dyDescent="0.3"/>
    <row r="1968" hidden="1" x14ac:dyDescent="0.3"/>
    <row r="1969" hidden="1" x14ac:dyDescent="0.3"/>
    <row r="1970" hidden="1" x14ac:dyDescent="0.3"/>
    <row r="1971" hidden="1" x14ac:dyDescent="0.3"/>
    <row r="1972" hidden="1" x14ac:dyDescent="0.3"/>
    <row r="1973" hidden="1" x14ac:dyDescent="0.3"/>
    <row r="1974" hidden="1" x14ac:dyDescent="0.3"/>
    <row r="1975" hidden="1" x14ac:dyDescent="0.3"/>
    <row r="1976" hidden="1" x14ac:dyDescent="0.3"/>
    <row r="1977" hidden="1" x14ac:dyDescent="0.3"/>
    <row r="1978" hidden="1" x14ac:dyDescent="0.3"/>
    <row r="1979" hidden="1" x14ac:dyDescent="0.3"/>
    <row r="1980" hidden="1" x14ac:dyDescent="0.3"/>
    <row r="1981" hidden="1" x14ac:dyDescent="0.3"/>
    <row r="1982" hidden="1" x14ac:dyDescent="0.3"/>
    <row r="1983" hidden="1" x14ac:dyDescent="0.3"/>
    <row r="1984" hidden="1" x14ac:dyDescent="0.3"/>
    <row r="1985" hidden="1" x14ac:dyDescent="0.3"/>
    <row r="1986" hidden="1" x14ac:dyDescent="0.3"/>
    <row r="1987" hidden="1" x14ac:dyDescent="0.3"/>
    <row r="1988" hidden="1" x14ac:dyDescent="0.3"/>
    <row r="1989" hidden="1" x14ac:dyDescent="0.3"/>
    <row r="1990" hidden="1" x14ac:dyDescent="0.3"/>
    <row r="1991" hidden="1" x14ac:dyDescent="0.3"/>
    <row r="1992" hidden="1" x14ac:dyDescent="0.3"/>
    <row r="1993" hidden="1" x14ac:dyDescent="0.3"/>
    <row r="1994" hidden="1" x14ac:dyDescent="0.3"/>
    <row r="1995" hidden="1" x14ac:dyDescent="0.3"/>
    <row r="1996" hidden="1" x14ac:dyDescent="0.3"/>
    <row r="1997" hidden="1" x14ac:dyDescent="0.3"/>
    <row r="1998" hidden="1" x14ac:dyDescent="0.3"/>
    <row r="1999" hidden="1" x14ac:dyDescent="0.3"/>
    <row r="2000" hidden="1" x14ac:dyDescent="0.3"/>
    <row r="2001" hidden="1" x14ac:dyDescent="0.3"/>
    <row r="2002" hidden="1" x14ac:dyDescent="0.3"/>
    <row r="2003" hidden="1" x14ac:dyDescent="0.3"/>
    <row r="2004" hidden="1" x14ac:dyDescent="0.3"/>
    <row r="2005" hidden="1" x14ac:dyDescent="0.3"/>
    <row r="2006" hidden="1" x14ac:dyDescent="0.3"/>
    <row r="2007" hidden="1" x14ac:dyDescent="0.3"/>
    <row r="2008" hidden="1" x14ac:dyDescent="0.3"/>
    <row r="2009" hidden="1" x14ac:dyDescent="0.3"/>
    <row r="2010" hidden="1" x14ac:dyDescent="0.3"/>
    <row r="2011" hidden="1" x14ac:dyDescent="0.3"/>
    <row r="2012" hidden="1" x14ac:dyDescent="0.3"/>
    <row r="2013" hidden="1" x14ac:dyDescent="0.3"/>
    <row r="2014" hidden="1" x14ac:dyDescent="0.3"/>
    <row r="2015" hidden="1" x14ac:dyDescent="0.3"/>
    <row r="2016" hidden="1" x14ac:dyDescent="0.3"/>
    <row r="2017" hidden="1" x14ac:dyDescent="0.3"/>
    <row r="2018" hidden="1" x14ac:dyDescent="0.3"/>
    <row r="2019" hidden="1" x14ac:dyDescent="0.3"/>
    <row r="2020" hidden="1" x14ac:dyDescent="0.3"/>
    <row r="2021" hidden="1" x14ac:dyDescent="0.3"/>
    <row r="2022" hidden="1" x14ac:dyDescent="0.3"/>
    <row r="2023" hidden="1" x14ac:dyDescent="0.3"/>
    <row r="2024" hidden="1" x14ac:dyDescent="0.3"/>
    <row r="2025" hidden="1" x14ac:dyDescent="0.3"/>
    <row r="2026" hidden="1" x14ac:dyDescent="0.3"/>
    <row r="2027" hidden="1" x14ac:dyDescent="0.3"/>
    <row r="2028" hidden="1" x14ac:dyDescent="0.3"/>
    <row r="2029" hidden="1" x14ac:dyDescent="0.3"/>
    <row r="2030" hidden="1" x14ac:dyDescent="0.3"/>
    <row r="2031" hidden="1" x14ac:dyDescent="0.3"/>
    <row r="2032" hidden="1" x14ac:dyDescent="0.3"/>
    <row r="2033" hidden="1" x14ac:dyDescent="0.3"/>
    <row r="2034" hidden="1" x14ac:dyDescent="0.3"/>
    <row r="2035" hidden="1" x14ac:dyDescent="0.3"/>
    <row r="2036" hidden="1" x14ac:dyDescent="0.3"/>
    <row r="2037" hidden="1" x14ac:dyDescent="0.3"/>
    <row r="2038" hidden="1" x14ac:dyDescent="0.3"/>
    <row r="2039" hidden="1" x14ac:dyDescent="0.3"/>
    <row r="2040" hidden="1" x14ac:dyDescent="0.3"/>
    <row r="2041" hidden="1" x14ac:dyDescent="0.3"/>
    <row r="2042" hidden="1" x14ac:dyDescent="0.3"/>
    <row r="2043" hidden="1" x14ac:dyDescent="0.3"/>
    <row r="2044" hidden="1" x14ac:dyDescent="0.3"/>
    <row r="2045" hidden="1" x14ac:dyDescent="0.3"/>
    <row r="2046" hidden="1" x14ac:dyDescent="0.3"/>
    <row r="2047" hidden="1" x14ac:dyDescent="0.3"/>
    <row r="2048" hidden="1" x14ac:dyDescent="0.3"/>
    <row r="2049" hidden="1" x14ac:dyDescent="0.3"/>
    <row r="2050" hidden="1" x14ac:dyDescent="0.3"/>
    <row r="2051" hidden="1" x14ac:dyDescent="0.3"/>
    <row r="2052" hidden="1" x14ac:dyDescent="0.3"/>
    <row r="2053" hidden="1" x14ac:dyDescent="0.3"/>
    <row r="2054" hidden="1" x14ac:dyDescent="0.3"/>
    <row r="2055" hidden="1" x14ac:dyDescent="0.3"/>
    <row r="2056" hidden="1" x14ac:dyDescent="0.3"/>
    <row r="2057" hidden="1" x14ac:dyDescent="0.3"/>
    <row r="2058" hidden="1" x14ac:dyDescent="0.3"/>
    <row r="2059" hidden="1" x14ac:dyDescent="0.3"/>
    <row r="2060" hidden="1" x14ac:dyDescent="0.3"/>
    <row r="2061" hidden="1" x14ac:dyDescent="0.3"/>
    <row r="2062" hidden="1" x14ac:dyDescent="0.3"/>
    <row r="2063" hidden="1" x14ac:dyDescent="0.3"/>
    <row r="2064" hidden="1" x14ac:dyDescent="0.3"/>
    <row r="2065" hidden="1" x14ac:dyDescent="0.3"/>
    <row r="2066" hidden="1" x14ac:dyDescent="0.3"/>
    <row r="2067" hidden="1" x14ac:dyDescent="0.3"/>
    <row r="2068" hidden="1" x14ac:dyDescent="0.3"/>
    <row r="2069" hidden="1" x14ac:dyDescent="0.3"/>
    <row r="2070" hidden="1" x14ac:dyDescent="0.3"/>
    <row r="2071" hidden="1" x14ac:dyDescent="0.3"/>
    <row r="2072" hidden="1" x14ac:dyDescent="0.3"/>
    <row r="2073" hidden="1" x14ac:dyDescent="0.3"/>
    <row r="2074" hidden="1" x14ac:dyDescent="0.3"/>
    <row r="2075" hidden="1" x14ac:dyDescent="0.3"/>
    <row r="2076" hidden="1" x14ac:dyDescent="0.3"/>
    <row r="2077" hidden="1" x14ac:dyDescent="0.3"/>
    <row r="2078" hidden="1" x14ac:dyDescent="0.3"/>
    <row r="2079" hidden="1" x14ac:dyDescent="0.3"/>
    <row r="2080" hidden="1" x14ac:dyDescent="0.3"/>
    <row r="2081" hidden="1" x14ac:dyDescent="0.3"/>
    <row r="2082" hidden="1" x14ac:dyDescent="0.3"/>
    <row r="2083" hidden="1" x14ac:dyDescent="0.3"/>
    <row r="2084" hidden="1" x14ac:dyDescent="0.3"/>
    <row r="2085" hidden="1" x14ac:dyDescent="0.3"/>
    <row r="2086" hidden="1" x14ac:dyDescent="0.3"/>
    <row r="2087" hidden="1" x14ac:dyDescent="0.3"/>
    <row r="2088" hidden="1" x14ac:dyDescent="0.3"/>
    <row r="2089" hidden="1" x14ac:dyDescent="0.3"/>
    <row r="2090" hidden="1" x14ac:dyDescent="0.3"/>
    <row r="2091" hidden="1" x14ac:dyDescent="0.3"/>
    <row r="2092" hidden="1" x14ac:dyDescent="0.3"/>
    <row r="2093" hidden="1" x14ac:dyDescent="0.3"/>
    <row r="2094" hidden="1" x14ac:dyDescent="0.3"/>
    <row r="2095" hidden="1" x14ac:dyDescent="0.3"/>
    <row r="2096" hidden="1" x14ac:dyDescent="0.3"/>
    <row r="2097" hidden="1" x14ac:dyDescent="0.3"/>
    <row r="2098" hidden="1" x14ac:dyDescent="0.3"/>
    <row r="2099" hidden="1" x14ac:dyDescent="0.3"/>
    <row r="2100" hidden="1" x14ac:dyDescent="0.3"/>
    <row r="2101" hidden="1" x14ac:dyDescent="0.3"/>
    <row r="2102" hidden="1" x14ac:dyDescent="0.3"/>
    <row r="2103" hidden="1" x14ac:dyDescent="0.3"/>
    <row r="2104" hidden="1" x14ac:dyDescent="0.3"/>
    <row r="2105" hidden="1" x14ac:dyDescent="0.3"/>
    <row r="2106" hidden="1" x14ac:dyDescent="0.3"/>
    <row r="2107" hidden="1" x14ac:dyDescent="0.3"/>
    <row r="2108" hidden="1" x14ac:dyDescent="0.3"/>
    <row r="2109" hidden="1" x14ac:dyDescent="0.3"/>
    <row r="2110" hidden="1" x14ac:dyDescent="0.3"/>
    <row r="2111" hidden="1" x14ac:dyDescent="0.3"/>
    <row r="2112" hidden="1" x14ac:dyDescent="0.3"/>
    <row r="2113" hidden="1" x14ac:dyDescent="0.3"/>
    <row r="2114" hidden="1" x14ac:dyDescent="0.3"/>
    <row r="2115" hidden="1" x14ac:dyDescent="0.3"/>
    <row r="2116" hidden="1" x14ac:dyDescent="0.3"/>
    <row r="2117" hidden="1" x14ac:dyDescent="0.3"/>
    <row r="2118" hidden="1" x14ac:dyDescent="0.3"/>
    <row r="2119" hidden="1" x14ac:dyDescent="0.3"/>
    <row r="2120" hidden="1" x14ac:dyDescent="0.3"/>
    <row r="2121" hidden="1" x14ac:dyDescent="0.3"/>
    <row r="2122" hidden="1" x14ac:dyDescent="0.3"/>
    <row r="2123" hidden="1" x14ac:dyDescent="0.3"/>
    <row r="2124" hidden="1" x14ac:dyDescent="0.3"/>
    <row r="2125" hidden="1" x14ac:dyDescent="0.3"/>
    <row r="2126" hidden="1" x14ac:dyDescent="0.3"/>
    <row r="2127" hidden="1" x14ac:dyDescent="0.3"/>
    <row r="2128" hidden="1" x14ac:dyDescent="0.3"/>
    <row r="2129" hidden="1" x14ac:dyDescent="0.3"/>
    <row r="2130" hidden="1" x14ac:dyDescent="0.3"/>
    <row r="2131" hidden="1" x14ac:dyDescent="0.3"/>
    <row r="2132" hidden="1" x14ac:dyDescent="0.3"/>
    <row r="2133" hidden="1" x14ac:dyDescent="0.3"/>
    <row r="2134" hidden="1" x14ac:dyDescent="0.3"/>
    <row r="2135" hidden="1" x14ac:dyDescent="0.3"/>
    <row r="2136" hidden="1" x14ac:dyDescent="0.3"/>
    <row r="2137" hidden="1" x14ac:dyDescent="0.3"/>
    <row r="2138" hidden="1" x14ac:dyDescent="0.3"/>
    <row r="2139" hidden="1" x14ac:dyDescent="0.3"/>
    <row r="2140" hidden="1" x14ac:dyDescent="0.3"/>
    <row r="2141" hidden="1" x14ac:dyDescent="0.3"/>
    <row r="2142" hidden="1" x14ac:dyDescent="0.3"/>
    <row r="2143" hidden="1" x14ac:dyDescent="0.3"/>
    <row r="2144" hidden="1" x14ac:dyDescent="0.3"/>
    <row r="2145" hidden="1" x14ac:dyDescent="0.3"/>
    <row r="2146" hidden="1" x14ac:dyDescent="0.3"/>
    <row r="2147" hidden="1" x14ac:dyDescent="0.3"/>
    <row r="2148" hidden="1" x14ac:dyDescent="0.3"/>
    <row r="2149" hidden="1" x14ac:dyDescent="0.3"/>
    <row r="2150" hidden="1" x14ac:dyDescent="0.3"/>
    <row r="2151" hidden="1" x14ac:dyDescent="0.3"/>
    <row r="2152" hidden="1" x14ac:dyDescent="0.3"/>
    <row r="2153" hidden="1" x14ac:dyDescent="0.3"/>
    <row r="2154" hidden="1" x14ac:dyDescent="0.3"/>
    <row r="2155" hidden="1" x14ac:dyDescent="0.3"/>
    <row r="2156" hidden="1" x14ac:dyDescent="0.3"/>
    <row r="2157" hidden="1" x14ac:dyDescent="0.3"/>
    <row r="2158" hidden="1" x14ac:dyDescent="0.3"/>
    <row r="2159" hidden="1" x14ac:dyDescent="0.3"/>
    <row r="2160" hidden="1" x14ac:dyDescent="0.3"/>
    <row r="2161" hidden="1" x14ac:dyDescent="0.3"/>
    <row r="2162" hidden="1" x14ac:dyDescent="0.3"/>
    <row r="2163" hidden="1" x14ac:dyDescent="0.3"/>
    <row r="2164" hidden="1" x14ac:dyDescent="0.3"/>
    <row r="2165" hidden="1" x14ac:dyDescent="0.3"/>
    <row r="2166" hidden="1" x14ac:dyDescent="0.3"/>
    <row r="2167" hidden="1" x14ac:dyDescent="0.3"/>
    <row r="2168" hidden="1" x14ac:dyDescent="0.3"/>
    <row r="2169" hidden="1" x14ac:dyDescent="0.3"/>
    <row r="2170" hidden="1" x14ac:dyDescent="0.3"/>
    <row r="2171" hidden="1" x14ac:dyDescent="0.3"/>
    <row r="2172" hidden="1" x14ac:dyDescent="0.3"/>
    <row r="2173" hidden="1" x14ac:dyDescent="0.3"/>
    <row r="2174" hidden="1" x14ac:dyDescent="0.3"/>
    <row r="2175" hidden="1" x14ac:dyDescent="0.3"/>
    <row r="2176" hidden="1" x14ac:dyDescent="0.3"/>
    <row r="2177" hidden="1" x14ac:dyDescent="0.3"/>
    <row r="2178" hidden="1" x14ac:dyDescent="0.3"/>
    <row r="2179" hidden="1" x14ac:dyDescent="0.3"/>
    <row r="2180" hidden="1" x14ac:dyDescent="0.3"/>
    <row r="2181" hidden="1" x14ac:dyDescent="0.3"/>
    <row r="2182" hidden="1" x14ac:dyDescent="0.3"/>
    <row r="2183" hidden="1" x14ac:dyDescent="0.3"/>
    <row r="2184" hidden="1" x14ac:dyDescent="0.3"/>
    <row r="2185" hidden="1" x14ac:dyDescent="0.3"/>
    <row r="2186" hidden="1" x14ac:dyDescent="0.3"/>
    <row r="2187" hidden="1" x14ac:dyDescent="0.3"/>
    <row r="2188" hidden="1" x14ac:dyDescent="0.3"/>
    <row r="2189" hidden="1" x14ac:dyDescent="0.3"/>
    <row r="2190" hidden="1" x14ac:dyDescent="0.3"/>
    <row r="2191" hidden="1" x14ac:dyDescent="0.3"/>
    <row r="2192" hidden="1" x14ac:dyDescent="0.3"/>
    <row r="2193" hidden="1" x14ac:dyDescent="0.3"/>
    <row r="2194" hidden="1" x14ac:dyDescent="0.3"/>
    <row r="2195" hidden="1" x14ac:dyDescent="0.3"/>
    <row r="2196" hidden="1" x14ac:dyDescent="0.3"/>
    <row r="2197" hidden="1" x14ac:dyDescent="0.3"/>
    <row r="2198" hidden="1" x14ac:dyDescent="0.3"/>
    <row r="2199" hidden="1" x14ac:dyDescent="0.3"/>
    <row r="2200" hidden="1" x14ac:dyDescent="0.3"/>
    <row r="2201" hidden="1" x14ac:dyDescent="0.3"/>
    <row r="2202" hidden="1" x14ac:dyDescent="0.3"/>
    <row r="2203" hidden="1" x14ac:dyDescent="0.3"/>
    <row r="2204" hidden="1" x14ac:dyDescent="0.3"/>
    <row r="2205" hidden="1" x14ac:dyDescent="0.3"/>
    <row r="2206" hidden="1" x14ac:dyDescent="0.3"/>
    <row r="2207" hidden="1" x14ac:dyDescent="0.3"/>
    <row r="2208" hidden="1" x14ac:dyDescent="0.3"/>
    <row r="2209" hidden="1" x14ac:dyDescent="0.3"/>
    <row r="2210" hidden="1" x14ac:dyDescent="0.3"/>
    <row r="2211" hidden="1" x14ac:dyDescent="0.3"/>
    <row r="2212" hidden="1" x14ac:dyDescent="0.3"/>
    <row r="2213" hidden="1" x14ac:dyDescent="0.3"/>
    <row r="2214" hidden="1" x14ac:dyDescent="0.3"/>
    <row r="2215" hidden="1" x14ac:dyDescent="0.3"/>
    <row r="2216" hidden="1" x14ac:dyDescent="0.3"/>
    <row r="2217" hidden="1" x14ac:dyDescent="0.3"/>
    <row r="2218" hidden="1" x14ac:dyDescent="0.3"/>
    <row r="2219" hidden="1" x14ac:dyDescent="0.3"/>
    <row r="2220" hidden="1" x14ac:dyDescent="0.3"/>
    <row r="2221" hidden="1" x14ac:dyDescent="0.3"/>
    <row r="2222" hidden="1" x14ac:dyDescent="0.3"/>
    <row r="2223" hidden="1" x14ac:dyDescent="0.3"/>
    <row r="2224" hidden="1" x14ac:dyDescent="0.3"/>
    <row r="2225" hidden="1" x14ac:dyDescent="0.3"/>
    <row r="2226" hidden="1" x14ac:dyDescent="0.3"/>
    <row r="2227" hidden="1" x14ac:dyDescent="0.3"/>
    <row r="2228" hidden="1" x14ac:dyDescent="0.3"/>
    <row r="2229" hidden="1" x14ac:dyDescent="0.3"/>
    <row r="2230" hidden="1" x14ac:dyDescent="0.3"/>
    <row r="2231" hidden="1" x14ac:dyDescent="0.3"/>
    <row r="2232" hidden="1" x14ac:dyDescent="0.3"/>
    <row r="2233" hidden="1" x14ac:dyDescent="0.3"/>
    <row r="2234" hidden="1" x14ac:dyDescent="0.3"/>
    <row r="2235" hidden="1" x14ac:dyDescent="0.3"/>
    <row r="2236" hidden="1" x14ac:dyDescent="0.3"/>
    <row r="2237" hidden="1" x14ac:dyDescent="0.3"/>
    <row r="2238" hidden="1" x14ac:dyDescent="0.3"/>
    <row r="2239" hidden="1" x14ac:dyDescent="0.3"/>
    <row r="2240" hidden="1" x14ac:dyDescent="0.3"/>
    <row r="2241" hidden="1" x14ac:dyDescent="0.3"/>
    <row r="2242" hidden="1" x14ac:dyDescent="0.3"/>
    <row r="2243" hidden="1" x14ac:dyDescent="0.3"/>
    <row r="2244" hidden="1" x14ac:dyDescent="0.3"/>
    <row r="2245" hidden="1" x14ac:dyDescent="0.3"/>
    <row r="2246" hidden="1" x14ac:dyDescent="0.3"/>
    <row r="2247" hidden="1" x14ac:dyDescent="0.3"/>
    <row r="2248" hidden="1" x14ac:dyDescent="0.3"/>
    <row r="2249" hidden="1" x14ac:dyDescent="0.3"/>
    <row r="2250" hidden="1" x14ac:dyDescent="0.3"/>
    <row r="2251" hidden="1" x14ac:dyDescent="0.3"/>
    <row r="2252" hidden="1" x14ac:dyDescent="0.3"/>
    <row r="2253" hidden="1" x14ac:dyDescent="0.3"/>
    <row r="2254" hidden="1" x14ac:dyDescent="0.3"/>
    <row r="2255" hidden="1" x14ac:dyDescent="0.3"/>
    <row r="2256" hidden="1" x14ac:dyDescent="0.3"/>
    <row r="2257" hidden="1" x14ac:dyDescent="0.3"/>
    <row r="2258" hidden="1" x14ac:dyDescent="0.3"/>
    <row r="2259" hidden="1" x14ac:dyDescent="0.3"/>
    <row r="2260" hidden="1" x14ac:dyDescent="0.3"/>
    <row r="2261" hidden="1" x14ac:dyDescent="0.3"/>
    <row r="2262" hidden="1" x14ac:dyDescent="0.3"/>
    <row r="2263" hidden="1" x14ac:dyDescent="0.3"/>
    <row r="2264" hidden="1" x14ac:dyDescent="0.3"/>
    <row r="2265" hidden="1" x14ac:dyDescent="0.3"/>
    <row r="2266" hidden="1" x14ac:dyDescent="0.3"/>
    <row r="2267" hidden="1" x14ac:dyDescent="0.3"/>
    <row r="2268" hidden="1" x14ac:dyDescent="0.3"/>
    <row r="2269" hidden="1" x14ac:dyDescent="0.3"/>
    <row r="2270" hidden="1" x14ac:dyDescent="0.3"/>
    <row r="2271" hidden="1" x14ac:dyDescent="0.3"/>
    <row r="2272" hidden="1" x14ac:dyDescent="0.3"/>
    <row r="2273" hidden="1" x14ac:dyDescent="0.3"/>
    <row r="2274" hidden="1" x14ac:dyDescent="0.3"/>
    <row r="2275" hidden="1" x14ac:dyDescent="0.3"/>
    <row r="2276" hidden="1" x14ac:dyDescent="0.3"/>
    <row r="2277" hidden="1" x14ac:dyDescent="0.3"/>
    <row r="2278" hidden="1" x14ac:dyDescent="0.3"/>
    <row r="2279" hidden="1" x14ac:dyDescent="0.3"/>
    <row r="2280" hidden="1" x14ac:dyDescent="0.3"/>
    <row r="2281" hidden="1" x14ac:dyDescent="0.3"/>
    <row r="2282" hidden="1" x14ac:dyDescent="0.3"/>
    <row r="2283" hidden="1" x14ac:dyDescent="0.3"/>
    <row r="2284" hidden="1" x14ac:dyDescent="0.3"/>
    <row r="2285" hidden="1" x14ac:dyDescent="0.3"/>
    <row r="2286" hidden="1" x14ac:dyDescent="0.3"/>
    <row r="2287" hidden="1" x14ac:dyDescent="0.3"/>
    <row r="2288" hidden="1" x14ac:dyDescent="0.3"/>
    <row r="2289" ht="252.75" hidden="1" customHeight="1" x14ac:dyDescent="0.3"/>
    <row r="2290" x14ac:dyDescent="0.3"/>
    <row r="2291" x14ac:dyDescent="0.3"/>
    <row r="2292" x14ac:dyDescent="0.3"/>
    <row r="2293" x14ac:dyDescent="0.3"/>
    <row r="2294" x14ac:dyDescent="0.3"/>
    <row r="2295" x14ac:dyDescent="0.3"/>
    <row r="2296" x14ac:dyDescent="0.3"/>
    <row r="2297" x14ac:dyDescent="0.3"/>
    <row r="2298" x14ac:dyDescent="0.3"/>
    <row r="2299" x14ac:dyDescent="0.3"/>
    <row r="2300" x14ac:dyDescent="0.3"/>
  </sheetData>
  <mergeCells count="19">
    <mergeCell ref="B33:D33"/>
    <mergeCell ref="F33:H33"/>
    <mergeCell ref="B6:C6"/>
    <mergeCell ref="B9:D9"/>
    <mergeCell ref="F9:H9"/>
    <mergeCell ref="B17:D17"/>
    <mergeCell ref="F17:H17"/>
    <mergeCell ref="B25:D25"/>
    <mergeCell ref="F25:H25"/>
    <mergeCell ref="D1:F1"/>
    <mergeCell ref="D2:F2"/>
    <mergeCell ref="D3:F3"/>
    <mergeCell ref="D4:F4"/>
    <mergeCell ref="G4:I4"/>
    <mergeCell ref="A5:A8"/>
    <mergeCell ref="B5:D5"/>
    <mergeCell ref="E5:E8"/>
    <mergeCell ref="F5:H6"/>
    <mergeCell ref="I5:I8"/>
  </mergeCells>
  <printOptions horizontalCentered="1" verticalCentered="1"/>
  <pageMargins left="0.25" right="0.25" top="0.75" bottom="0.75" header="0.3" footer="0.3"/>
  <pageSetup scale="90" orientation="landscape" verticalDpi="300" r:id="rId1"/>
  <headerFooter alignWithMargins="0">
    <oddFooter>&amp;RPage &amp;P of &amp;N</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FC42"/>
  <sheetViews>
    <sheetView zoomScaleNormal="100" workbookViewId="0">
      <selection activeCell="L28" sqref="L28"/>
    </sheetView>
  </sheetViews>
  <sheetFormatPr defaultColWidth="8.6640625" defaultRowHeight="13.2" x14ac:dyDescent="0.25"/>
  <cols>
    <col min="1" max="1" width="2.88671875" style="2" bestFit="1" customWidth="1"/>
    <col min="2" max="3" width="11.6640625" style="2" customWidth="1"/>
    <col min="4" max="4" width="12.33203125" style="2" customWidth="1"/>
    <col min="5" max="7" width="14.6640625" style="2" customWidth="1"/>
    <col min="8" max="9" width="5.5546875" style="2" customWidth="1"/>
    <col min="10" max="12" width="12.33203125" style="2" customWidth="1"/>
    <col min="13" max="13" width="2.88671875" style="2" bestFit="1" customWidth="1"/>
    <col min="14" max="14" width="4.109375" style="2" customWidth="1"/>
    <col min="15" max="16379" width="0" style="208" hidden="1" customWidth="1"/>
    <col min="16380" max="16380" width="8.6640625" style="208" hidden="1" customWidth="1"/>
    <col min="16381" max="16382" width="0" style="208" hidden="1" customWidth="1"/>
    <col min="16383" max="16383" width="8.6640625" style="208" hidden="1" customWidth="1"/>
    <col min="16384" max="16384" width="0" style="208" hidden="1" customWidth="1"/>
  </cols>
  <sheetData>
    <row r="1" spans="1:13" ht="15.6" x14ac:dyDescent="0.3">
      <c r="B1" s="542"/>
      <c r="C1" s="542"/>
      <c r="D1" s="542"/>
      <c r="E1" s="565" t="s">
        <v>216</v>
      </c>
      <c r="F1" s="566"/>
      <c r="G1" s="566"/>
      <c r="H1" s="567"/>
      <c r="I1" s="567"/>
      <c r="J1" s="567"/>
      <c r="K1" s="567"/>
      <c r="L1" s="567"/>
      <c r="M1" s="567"/>
    </row>
    <row r="2" spans="1:13" x14ac:dyDescent="0.25">
      <c r="B2" s="568" t="s">
        <v>77</v>
      </c>
      <c r="C2" s="569"/>
      <c r="D2" s="569"/>
      <c r="E2" s="542"/>
      <c r="F2" s="542"/>
      <c r="G2" s="542"/>
      <c r="H2" s="570"/>
      <c r="I2" s="567"/>
      <c r="J2" s="567"/>
      <c r="K2" s="567"/>
      <c r="L2" s="567"/>
      <c r="M2" s="567"/>
    </row>
    <row r="3" spans="1:13" x14ac:dyDescent="0.25">
      <c r="B3" s="568" t="s">
        <v>215</v>
      </c>
      <c r="C3" s="569"/>
      <c r="D3" s="569"/>
      <c r="E3" s="622" t="s">
        <v>165</v>
      </c>
      <c r="F3" s="542"/>
      <c r="G3" s="542"/>
      <c r="H3" s="542" t="s">
        <v>1</v>
      </c>
      <c r="I3" s="542"/>
      <c r="J3" s="542"/>
      <c r="K3" s="542"/>
      <c r="L3" s="542"/>
      <c r="M3" s="542"/>
    </row>
    <row r="4" spans="1:13" x14ac:dyDescent="0.25">
      <c r="B4" s="542"/>
      <c r="C4" s="542"/>
      <c r="D4" s="542"/>
      <c r="E4" s="542" t="s">
        <v>213</v>
      </c>
      <c r="F4" s="542"/>
      <c r="G4" s="542"/>
      <c r="H4" s="542"/>
      <c r="I4" s="542"/>
      <c r="J4" s="542"/>
      <c r="K4" s="542"/>
      <c r="L4" s="542"/>
      <c r="M4" s="542"/>
    </row>
    <row r="5" spans="1:13" ht="12.75" customHeight="1" x14ac:dyDescent="0.25">
      <c r="A5" s="556"/>
      <c r="B5" s="575" t="s">
        <v>14</v>
      </c>
      <c r="C5" s="575"/>
      <c r="D5" s="552"/>
      <c r="E5" s="576" t="s">
        <v>124</v>
      </c>
      <c r="F5" s="577"/>
      <c r="G5" s="578"/>
      <c r="H5" s="582" t="s">
        <v>212</v>
      </c>
      <c r="I5" s="585" t="s">
        <v>211</v>
      </c>
      <c r="J5" s="600" t="s">
        <v>366</v>
      </c>
      <c r="K5" s="577"/>
      <c r="L5" s="577"/>
      <c r="M5" s="556"/>
    </row>
    <row r="6" spans="1:13" x14ac:dyDescent="0.25">
      <c r="A6" s="557"/>
      <c r="B6" s="542" t="s">
        <v>16</v>
      </c>
      <c r="C6" s="542"/>
      <c r="D6" s="91" t="s">
        <v>17</v>
      </c>
      <c r="E6" s="579"/>
      <c r="F6" s="580"/>
      <c r="G6" s="581"/>
      <c r="H6" s="583"/>
      <c r="I6" s="557"/>
      <c r="J6" s="587"/>
      <c r="K6" s="588"/>
      <c r="L6" s="588"/>
      <c r="M6" s="557"/>
    </row>
    <row r="7" spans="1:13" x14ac:dyDescent="0.25">
      <c r="A7" s="557"/>
      <c r="B7" s="90" t="s">
        <v>22</v>
      </c>
      <c r="C7" s="89" t="s">
        <v>23</v>
      </c>
      <c r="D7" s="88" t="s">
        <v>24</v>
      </c>
      <c r="E7" s="579"/>
      <c r="F7" s="580"/>
      <c r="G7" s="581"/>
      <c r="H7" s="583"/>
      <c r="I7" s="557"/>
      <c r="J7" s="87" t="s">
        <v>210</v>
      </c>
      <c r="K7" s="87" t="s">
        <v>209</v>
      </c>
      <c r="L7" s="86" t="s">
        <v>208</v>
      </c>
      <c r="M7" s="557"/>
    </row>
    <row r="8" spans="1:13" x14ac:dyDescent="0.25">
      <c r="A8" s="558"/>
      <c r="B8" s="144" t="s">
        <v>363</v>
      </c>
      <c r="C8" s="144" t="s">
        <v>364</v>
      </c>
      <c r="D8" s="145" t="s">
        <v>365</v>
      </c>
      <c r="E8" s="579"/>
      <c r="F8" s="580"/>
      <c r="G8" s="581"/>
      <c r="H8" s="583"/>
      <c r="I8" s="557"/>
      <c r="J8" s="83" t="s">
        <v>25</v>
      </c>
      <c r="K8" s="83" t="s">
        <v>26</v>
      </c>
      <c r="L8" s="82" t="s">
        <v>27</v>
      </c>
      <c r="M8" s="558"/>
    </row>
    <row r="9" spans="1:13" ht="13.2" customHeight="1" x14ac:dyDescent="0.25">
      <c r="A9" s="94">
        <v>1</v>
      </c>
      <c r="B9" s="163">
        <v>13500</v>
      </c>
      <c r="C9" s="163">
        <v>10504</v>
      </c>
      <c r="D9" s="163">
        <v>14500</v>
      </c>
      <c r="E9" s="626" t="s">
        <v>166</v>
      </c>
      <c r="F9" s="626"/>
      <c r="G9" s="626"/>
      <c r="H9" s="113">
        <v>0.25</v>
      </c>
      <c r="I9" s="113"/>
      <c r="J9" s="113">
        <v>14500</v>
      </c>
      <c r="K9" s="113">
        <v>14500</v>
      </c>
      <c r="L9" s="113">
        <v>14500</v>
      </c>
      <c r="M9" s="94">
        <v>1</v>
      </c>
    </row>
    <row r="10" spans="1:13" ht="13.2" customHeight="1" x14ac:dyDescent="0.25">
      <c r="A10" s="94">
        <v>2</v>
      </c>
      <c r="B10" s="163">
        <v>1350</v>
      </c>
      <c r="C10" s="163">
        <v>910</v>
      </c>
      <c r="D10" s="163">
        <v>1450</v>
      </c>
      <c r="E10" s="623" t="s">
        <v>160</v>
      </c>
      <c r="F10" s="624"/>
      <c r="G10" s="625"/>
      <c r="H10" s="113"/>
      <c r="I10" s="113"/>
      <c r="J10" s="113">
        <v>1450</v>
      </c>
      <c r="K10" s="113">
        <v>1450</v>
      </c>
      <c r="L10" s="113">
        <v>1450</v>
      </c>
      <c r="M10" s="94">
        <v>2</v>
      </c>
    </row>
    <row r="11" spans="1:13" ht="13.2" customHeight="1" x14ac:dyDescent="0.25">
      <c r="A11" s="94">
        <v>3</v>
      </c>
      <c r="B11" s="163">
        <v>2300</v>
      </c>
      <c r="C11" s="163">
        <v>1815</v>
      </c>
      <c r="D11" s="163">
        <v>2600</v>
      </c>
      <c r="E11" s="623" t="s">
        <v>161</v>
      </c>
      <c r="F11" s="624"/>
      <c r="G11" s="625"/>
      <c r="H11" s="113"/>
      <c r="I11" s="113"/>
      <c r="J11" s="113">
        <v>2600</v>
      </c>
      <c r="K11" s="113">
        <v>2600</v>
      </c>
      <c r="L11" s="113">
        <v>2600</v>
      </c>
      <c r="M11" s="94">
        <v>3</v>
      </c>
    </row>
    <row r="12" spans="1:13" ht="13.2" customHeight="1" x14ac:dyDescent="0.25">
      <c r="A12" s="94">
        <v>4</v>
      </c>
      <c r="B12" s="163"/>
      <c r="C12" s="163"/>
      <c r="D12" s="163"/>
      <c r="E12" s="623">
        <v>4</v>
      </c>
      <c r="F12" s="624"/>
      <c r="G12" s="625"/>
      <c r="H12" s="113"/>
      <c r="I12" s="113"/>
      <c r="J12" s="113"/>
      <c r="K12" s="113"/>
      <c r="L12" s="113"/>
      <c r="M12" s="94">
        <v>4</v>
      </c>
    </row>
    <row r="13" spans="1:13" ht="13.2" customHeight="1" x14ac:dyDescent="0.25">
      <c r="A13" s="94">
        <v>5</v>
      </c>
      <c r="B13" s="163">
        <v>2000</v>
      </c>
      <c r="C13" s="163">
        <v>1395</v>
      </c>
      <c r="D13" s="163">
        <v>2000</v>
      </c>
      <c r="E13" s="623" t="s">
        <v>254</v>
      </c>
      <c r="F13" s="624"/>
      <c r="G13" s="625"/>
      <c r="H13" s="113"/>
      <c r="I13" s="113"/>
      <c r="J13" s="113">
        <v>2000</v>
      </c>
      <c r="K13" s="113">
        <v>2000</v>
      </c>
      <c r="L13" s="113">
        <v>2000</v>
      </c>
      <c r="M13" s="94">
        <v>5</v>
      </c>
    </row>
    <row r="14" spans="1:13" ht="13.2" customHeight="1" x14ac:dyDescent="0.25">
      <c r="A14" s="94">
        <v>6</v>
      </c>
      <c r="B14" s="163">
        <v>250</v>
      </c>
      <c r="C14" s="163">
        <v>23</v>
      </c>
      <c r="D14" s="163">
        <v>250</v>
      </c>
      <c r="E14" s="623" t="s">
        <v>255</v>
      </c>
      <c r="F14" s="624"/>
      <c r="G14" s="625"/>
      <c r="H14" s="113"/>
      <c r="I14" s="113"/>
      <c r="J14" s="113">
        <v>250</v>
      </c>
      <c r="K14" s="113">
        <v>250</v>
      </c>
      <c r="L14" s="113">
        <v>250</v>
      </c>
      <c r="M14" s="94">
        <v>6</v>
      </c>
    </row>
    <row r="15" spans="1:13" ht="13.2" customHeight="1" x14ac:dyDescent="0.25">
      <c r="A15" s="94">
        <v>7</v>
      </c>
      <c r="B15" s="163">
        <v>2500</v>
      </c>
      <c r="C15" s="163">
        <v>144</v>
      </c>
      <c r="D15" s="163">
        <v>2000</v>
      </c>
      <c r="E15" s="623" t="s">
        <v>256</v>
      </c>
      <c r="F15" s="624"/>
      <c r="G15" s="625"/>
      <c r="H15" s="113"/>
      <c r="I15" s="113"/>
      <c r="J15" s="113">
        <v>500</v>
      </c>
      <c r="K15" s="113">
        <v>500</v>
      </c>
      <c r="L15" s="113">
        <v>500</v>
      </c>
      <c r="M15" s="94">
        <v>7</v>
      </c>
    </row>
    <row r="16" spans="1:13" ht="13.2" customHeight="1" x14ac:dyDescent="0.25">
      <c r="A16" s="94">
        <v>8</v>
      </c>
      <c r="B16" s="163"/>
      <c r="C16" s="163"/>
      <c r="D16" s="163"/>
      <c r="E16" s="623">
        <v>8</v>
      </c>
      <c r="F16" s="624"/>
      <c r="G16" s="625"/>
      <c r="H16" s="113"/>
      <c r="I16" s="113"/>
      <c r="J16" s="113"/>
      <c r="K16" s="113"/>
      <c r="L16" s="113"/>
      <c r="M16" s="94">
        <v>8</v>
      </c>
    </row>
    <row r="17" spans="1:13" ht="13.2" customHeight="1" x14ac:dyDescent="0.25">
      <c r="A17" s="94">
        <v>9</v>
      </c>
      <c r="B17" s="163">
        <v>500</v>
      </c>
      <c r="C17" s="163">
        <v>481</v>
      </c>
      <c r="D17" s="163">
        <v>500</v>
      </c>
      <c r="E17" s="623" t="s">
        <v>257</v>
      </c>
      <c r="F17" s="624"/>
      <c r="G17" s="625"/>
      <c r="H17" s="113"/>
      <c r="I17" s="113"/>
      <c r="J17" s="113">
        <v>600</v>
      </c>
      <c r="K17" s="113">
        <v>600</v>
      </c>
      <c r="L17" s="113">
        <v>600</v>
      </c>
      <c r="M17" s="94">
        <v>9</v>
      </c>
    </row>
    <row r="18" spans="1:13" ht="13.2" customHeight="1" x14ac:dyDescent="0.25">
      <c r="A18" s="94">
        <v>10</v>
      </c>
      <c r="B18" s="163">
        <v>5000</v>
      </c>
      <c r="C18" s="163">
        <v>6491</v>
      </c>
      <c r="D18" s="163">
        <v>6500</v>
      </c>
      <c r="E18" s="623" t="s">
        <v>258</v>
      </c>
      <c r="F18" s="624"/>
      <c r="G18" s="625"/>
      <c r="H18" s="113"/>
      <c r="I18" s="113"/>
      <c r="J18" s="113">
        <v>6500</v>
      </c>
      <c r="K18" s="113">
        <v>6500</v>
      </c>
      <c r="L18" s="113">
        <v>6500</v>
      </c>
      <c r="M18" s="94">
        <v>10</v>
      </c>
    </row>
    <row r="19" spans="1:13" ht="13.2" customHeight="1" x14ac:dyDescent="0.25">
      <c r="A19" s="94">
        <v>11</v>
      </c>
      <c r="B19" s="163">
        <v>1000</v>
      </c>
      <c r="C19" s="163">
        <v>208</v>
      </c>
      <c r="D19" s="163">
        <v>1500</v>
      </c>
      <c r="E19" s="623" t="s">
        <v>247</v>
      </c>
      <c r="F19" s="624"/>
      <c r="G19" s="625"/>
      <c r="H19" s="113"/>
      <c r="I19" s="113"/>
      <c r="J19" s="113">
        <v>500</v>
      </c>
      <c r="K19" s="113">
        <v>500</v>
      </c>
      <c r="L19" s="113">
        <v>500</v>
      </c>
      <c r="M19" s="94">
        <v>11</v>
      </c>
    </row>
    <row r="20" spans="1:13" ht="13.2" customHeight="1" x14ac:dyDescent="0.25">
      <c r="A20" s="94">
        <v>12</v>
      </c>
      <c r="B20" s="163">
        <v>7000</v>
      </c>
      <c r="C20" s="163">
        <v>492</v>
      </c>
      <c r="D20" s="163">
        <v>7500</v>
      </c>
      <c r="E20" s="623" t="s">
        <v>259</v>
      </c>
      <c r="F20" s="624"/>
      <c r="G20" s="625"/>
      <c r="H20" s="113"/>
      <c r="I20" s="113"/>
      <c r="J20" s="113">
        <v>25000</v>
      </c>
      <c r="K20" s="113">
        <v>25000</v>
      </c>
      <c r="L20" s="113">
        <v>25000</v>
      </c>
      <c r="M20" s="94">
        <v>12</v>
      </c>
    </row>
    <row r="21" spans="1:13" ht="13.2" customHeight="1" x14ac:dyDescent="0.25">
      <c r="A21" s="94">
        <v>13</v>
      </c>
      <c r="B21" s="163">
        <v>9500</v>
      </c>
      <c r="C21" s="163">
        <v>0</v>
      </c>
      <c r="D21" s="163">
        <v>9500</v>
      </c>
      <c r="E21" s="623" t="s">
        <v>260</v>
      </c>
      <c r="F21" s="624"/>
      <c r="G21" s="625"/>
      <c r="H21" s="113"/>
      <c r="I21" s="113"/>
      <c r="J21" s="113">
        <v>3000</v>
      </c>
      <c r="K21" s="113">
        <v>3000</v>
      </c>
      <c r="L21" s="113">
        <v>3000</v>
      </c>
      <c r="M21" s="94">
        <v>13</v>
      </c>
    </row>
    <row r="22" spans="1:13" ht="13.2" customHeight="1" x14ac:dyDescent="0.25">
      <c r="A22" s="94">
        <v>14</v>
      </c>
      <c r="B22" s="163">
        <v>500</v>
      </c>
      <c r="C22" s="163">
        <v>135</v>
      </c>
      <c r="D22" s="163">
        <v>500</v>
      </c>
      <c r="E22" s="623" t="s">
        <v>261</v>
      </c>
      <c r="F22" s="624"/>
      <c r="G22" s="625"/>
      <c r="H22" s="113"/>
      <c r="I22" s="113"/>
      <c r="J22" s="113">
        <v>500</v>
      </c>
      <c r="K22" s="113">
        <v>500</v>
      </c>
      <c r="L22" s="113">
        <v>500</v>
      </c>
      <c r="M22" s="94">
        <v>14</v>
      </c>
    </row>
    <row r="23" spans="1:13" ht="13.2" customHeight="1" x14ac:dyDescent="0.25">
      <c r="A23" s="94">
        <v>15</v>
      </c>
      <c r="B23" s="163">
        <v>500</v>
      </c>
      <c r="C23" s="163">
        <v>0</v>
      </c>
      <c r="D23" s="163">
        <v>0</v>
      </c>
      <c r="E23" s="627" t="s">
        <v>362</v>
      </c>
      <c r="F23" s="624"/>
      <c r="G23" s="625"/>
      <c r="H23" s="113"/>
      <c r="I23" s="113"/>
      <c r="J23" s="113">
        <v>0</v>
      </c>
      <c r="K23" s="113">
        <v>0</v>
      </c>
      <c r="L23" s="113">
        <v>0</v>
      </c>
      <c r="M23" s="94">
        <v>15</v>
      </c>
    </row>
    <row r="24" spans="1:13" ht="13.2" customHeight="1" x14ac:dyDescent="0.25">
      <c r="A24" s="94">
        <v>16</v>
      </c>
      <c r="B24" s="163">
        <v>1500</v>
      </c>
      <c r="C24" s="163">
        <v>1425</v>
      </c>
      <c r="D24" s="163">
        <v>1500</v>
      </c>
      <c r="E24" s="623" t="s">
        <v>262</v>
      </c>
      <c r="F24" s="624"/>
      <c r="G24" s="625"/>
      <c r="H24" s="113"/>
      <c r="I24" s="113"/>
      <c r="J24" s="113">
        <v>1600</v>
      </c>
      <c r="K24" s="113">
        <v>1600</v>
      </c>
      <c r="L24" s="113">
        <v>1600</v>
      </c>
      <c r="M24" s="94">
        <v>16</v>
      </c>
    </row>
    <row r="25" spans="1:13" ht="13.2" customHeight="1" x14ac:dyDescent="0.25">
      <c r="A25" s="94">
        <v>17</v>
      </c>
      <c r="B25" s="163"/>
      <c r="C25" s="163"/>
      <c r="D25" s="163"/>
      <c r="E25" s="623">
        <v>17</v>
      </c>
      <c r="F25" s="624"/>
      <c r="G25" s="625"/>
      <c r="H25" s="113"/>
      <c r="I25" s="113"/>
      <c r="J25" s="113"/>
      <c r="K25" s="113"/>
      <c r="L25" s="113"/>
      <c r="M25" s="94">
        <v>17</v>
      </c>
    </row>
    <row r="26" spans="1:13" ht="13.2" customHeight="1" x14ac:dyDescent="0.25">
      <c r="A26" s="94">
        <v>18</v>
      </c>
      <c r="B26" s="163">
        <v>50000</v>
      </c>
      <c r="C26" s="163">
        <v>0</v>
      </c>
      <c r="D26" s="163">
        <v>50000</v>
      </c>
      <c r="E26" s="623" t="s">
        <v>263</v>
      </c>
      <c r="F26" s="624"/>
      <c r="G26" s="625"/>
      <c r="H26" s="113"/>
      <c r="I26" s="113"/>
      <c r="J26" s="113">
        <v>15000</v>
      </c>
      <c r="K26" s="113">
        <v>15000</v>
      </c>
      <c r="L26" s="113">
        <v>15000</v>
      </c>
      <c r="M26" s="94">
        <v>18</v>
      </c>
    </row>
    <row r="27" spans="1:13" ht="13.2" customHeight="1" x14ac:dyDescent="0.25">
      <c r="A27" s="94">
        <v>19</v>
      </c>
      <c r="B27" s="163">
        <v>14820</v>
      </c>
      <c r="C27" s="163">
        <v>0</v>
      </c>
      <c r="D27" s="163">
        <v>24215</v>
      </c>
      <c r="E27" s="623" t="s">
        <v>264</v>
      </c>
      <c r="F27" s="624"/>
      <c r="G27" s="625"/>
      <c r="H27" s="113"/>
      <c r="I27" s="113"/>
      <c r="J27" s="113">
        <v>30913</v>
      </c>
      <c r="K27" s="113">
        <v>30913</v>
      </c>
      <c r="L27" s="113">
        <v>30913</v>
      </c>
      <c r="M27" s="94">
        <v>19</v>
      </c>
    </row>
    <row r="28" spans="1:13" ht="13.2" customHeight="1" x14ac:dyDescent="0.25">
      <c r="A28" s="94">
        <v>20</v>
      </c>
      <c r="B28" s="163"/>
      <c r="C28" s="163"/>
      <c r="D28" s="163"/>
      <c r="E28" s="623">
        <v>20</v>
      </c>
      <c r="F28" s="624"/>
      <c r="G28" s="625"/>
      <c r="H28" s="113"/>
      <c r="I28" s="113"/>
      <c r="J28" s="113"/>
      <c r="K28" s="113"/>
      <c r="L28" s="113"/>
      <c r="M28" s="94">
        <v>20</v>
      </c>
    </row>
    <row r="29" spans="1:13" ht="13.2" customHeight="1" x14ac:dyDescent="0.25">
      <c r="A29" s="94">
        <v>21</v>
      </c>
      <c r="B29" s="163"/>
      <c r="C29" s="163"/>
      <c r="D29" s="163"/>
      <c r="E29" s="623">
        <v>21</v>
      </c>
      <c r="F29" s="624"/>
      <c r="G29" s="625"/>
      <c r="H29" s="113"/>
      <c r="I29" s="113"/>
      <c r="J29" s="113"/>
      <c r="K29" s="113"/>
      <c r="L29" s="113"/>
      <c r="M29" s="94">
        <v>21</v>
      </c>
    </row>
    <row r="30" spans="1:13" ht="13.2" customHeight="1" x14ac:dyDescent="0.25">
      <c r="A30" s="94">
        <v>22</v>
      </c>
      <c r="B30" s="163">
        <v>0</v>
      </c>
      <c r="C30" s="163"/>
      <c r="D30" s="163"/>
      <c r="E30" s="623" t="s">
        <v>265</v>
      </c>
      <c r="F30" s="624"/>
      <c r="G30" s="625"/>
      <c r="H30" s="113"/>
      <c r="I30" s="113"/>
      <c r="J30" s="113">
        <v>0</v>
      </c>
      <c r="K30" s="113">
        <v>0</v>
      </c>
      <c r="L30" s="113"/>
      <c r="M30" s="94">
        <v>22</v>
      </c>
    </row>
    <row r="31" spans="1:13" ht="13.2" customHeight="1" x14ac:dyDescent="0.25">
      <c r="A31" s="94">
        <v>23</v>
      </c>
      <c r="B31" s="163"/>
      <c r="C31" s="163"/>
      <c r="D31" s="163"/>
      <c r="E31" s="623">
        <v>23</v>
      </c>
      <c r="F31" s="624"/>
      <c r="G31" s="625"/>
      <c r="H31" s="113"/>
      <c r="I31" s="113"/>
      <c r="J31" s="113"/>
      <c r="K31" s="113"/>
      <c r="L31" s="113"/>
      <c r="M31" s="94">
        <v>23</v>
      </c>
    </row>
    <row r="32" spans="1:13" ht="13.2" customHeight="1" x14ac:dyDescent="0.25">
      <c r="A32" s="94">
        <v>24</v>
      </c>
      <c r="B32" s="163"/>
      <c r="C32" s="163"/>
      <c r="D32" s="163"/>
      <c r="E32" s="623">
        <v>24</v>
      </c>
      <c r="F32" s="624"/>
      <c r="G32" s="625"/>
      <c r="H32" s="113"/>
      <c r="I32" s="113"/>
      <c r="J32" s="113"/>
      <c r="K32" s="113"/>
      <c r="L32" s="113"/>
      <c r="M32" s="94">
        <v>24</v>
      </c>
    </row>
    <row r="33" spans="1:14" ht="13.2" customHeight="1" x14ac:dyDescent="0.25">
      <c r="A33" s="94">
        <v>25</v>
      </c>
      <c r="B33" s="163"/>
      <c r="C33" s="163"/>
      <c r="D33" s="163"/>
      <c r="E33" s="623">
        <v>25</v>
      </c>
      <c r="F33" s="624"/>
      <c r="G33" s="625"/>
      <c r="H33" s="113"/>
      <c r="I33" s="113"/>
      <c r="J33" s="113"/>
      <c r="K33" s="113"/>
      <c r="L33" s="113"/>
      <c r="M33" s="94">
        <v>25</v>
      </c>
    </row>
    <row r="34" spans="1:14" ht="13.2" customHeight="1" x14ac:dyDescent="0.25">
      <c r="A34" s="94">
        <v>26</v>
      </c>
      <c r="B34" s="163"/>
      <c r="C34" s="163"/>
      <c r="D34" s="163"/>
      <c r="E34" s="623">
        <v>26</v>
      </c>
      <c r="F34" s="624"/>
      <c r="G34" s="625"/>
      <c r="H34" s="113"/>
      <c r="I34" s="113"/>
      <c r="J34" s="113"/>
      <c r="K34" s="113"/>
      <c r="L34" s="113"/>
      <c r="M34" s="94">
        <v>26</v>
      </c>
    </row>
    <row r="35" spans="1:14" ht="13.2" customHeight="1" x14ac:dyDescent="0.25">
      <c r="A35" s="94">
        <v>27</v>
      </c>
      <c r="B35" s="163"/>
      <c r="C35" s="163"/>
      <c r="D35" s="163"/>
      <c r="E35" s="623">
        <v>27</v>
      </c>
      <c r="F35" s="624"/>
      <c r="G35" s="625"/>
      <c r="H35" s="113"/>
      <c r="I35" s="113"/>
      <c r="J35" s="113"/>
      <c r="K35" s="113"/>
      <c r="L35" s="113"/>
      <c r="M35" s="94">
        <v>27</v>
      </c>
    </row>
    <row r="36" spans="1:14" ht="13.2" customHeight="1" x14ac:dyDescent="0.25">
      <c r="A36" s="94">
        <v>28</v>
      </c>
      <c r="B36" s="163"/>
      <c r="C36" s="163"/>
      <c r="D36" s="163"/>
      <c r="E36" s="623">
        <v>28</v>
      </c>
      <c r="F36" s="624"/>
      <c r="G36" s="625"/>
      <c r="H36" s="113"/>
      <c r="I36" s="113"/>
      <c r="J36" s="113"/>
      <c r="K36" s="113"/>
      <c r="L36" s="113"/>
      <c r="M36" s="94">
        <v>28</v>
      </c>
    </row>
    <row r="37" spans="1:14" ht="13.2" customHeight="1" x14ac:dyDescent="0.25">
      <c r="A37" s="94">
        <v>29</v>
      </c>
      <c r="B37" s="163"/>
      <c r="C37" s="163"/>
      <c r="D37" s="163"/>
      <c r="E37" s="623">
        <v>29</v>
      </c>
      <c r="F37" s="624"/>
      <c r="G37" s="625"/>
      <c r="H37" s="113"/>
      <c r="I37" s="113"/>
      <c r="J37" s="113"/>
      <c r="K37" s="113"/>
      <c r="L37" s="113"/>
      <c r="M37" s="94">
        <v>29</v>
      </c>
    </row>
    <row r="38" spans="1:14" ht="13.2" customHeight="1" x14ac:dyDescent="0.25">
      <c r="A38" s="94">
        <v>30</v>
      </c>
      <c r="B38" s="163"/>
      <c r="C38" s="163"/>
      <c r="D38" s="163"/>
      <c r="E38" s="623">
        <v>30</v>
      </c>
      <c r="F38" s="624"/>
      <c r="G38" s="625"/>
      <c r="H38" s="113"/>
      <c r="I38" s="113"/>
      <c r="J38" s="113"/>
      <c r="K38" s="113"/>
      <c r="L38" s="113"/>
      <c r="M38" s="94">
        <v>30</v>
      </c>
    </row>
    <row r="39" spans="1:14" ht="13.2" customHeight="1" x14ac:dyDescent="0.25">
      <c r="A39" s="94">
        <v>31</v>
      </c>
      <c r="B39" s="163">
        <v>0</v>
      </c>
      <c r="C39" s="163"/>
      <c r="D39" s="163"/>
      <c r="E39" s="623" t="s">
        <v>223</v>
      </c>
      <c r="F39" s="624"/>
      <c r="G39" s="625"/>
      <c r="H39" s="113"/>
      <c r="I39" s="113"/>
      <c r="J39" s="121"/>
      <c r="K39" s="121"/>
      <c r="L39" s="121"/>
      <c r="M39" s="94">
        <v>31</v>
      </c>
    </row>
    <row r="40" spans="1:14" ht="13.2" customHeight="1" thickBot="1" x14ac:dyDescent="0.3">
      <c r="A40" s="95">
        <v>32</v>
      </c>
      <c r="B40" s="164"/>
      <c r="C40" s="164"/>
      <c r="D40" s="164"/>
      <c r="E40" s="628" t="s">
        <v>266</v>
      </c>
      <c r="F40" s="629"/>
      <c r="G40" s="630"/>
      <c r="H40" s="122"/>
      <c r="I40" s="122"/>
      <c r="J40" s="122"/>
      <c r="K40" s="122"/>
      <c r="L40" s="122"/>
      <c r="M40" s="95">
        <v>32</v>
      </c>
    </row>
    <row r="41" spans="1:14" s="209" customFormat="1" ht="13.8" thickBot="1" x14ac:dyDescent="0.3">
      <c r="A41" s="76">
        <v>33</v>
      </c>
      <c r="B41" s="148">
        <f>SUM(B9:B39)</f>
        <v>112220</v>
      </c>
      <c r="C41" s="148">
        <f>SUM(C9:C39)</f>
        <v>24023</v>
      </c>
      <c r="D41" s="148">
        <f>SUM(D9:D39)</f>
        <v>124515</v>
      </c>
      <c r="E41" s="595" t="s">
        <v>225</v>
      </c>
      <c r="F41" s="595"/>
      <c r="G41" s="595"/>
      <c r="H41" s="116"/>
      <c r="I41" s="116"/>
      <c r="J41" s="116">
        <f>SUM(J9:J40)</f>
        <v>104913</v>
      </c>
      <c r="K41" s="116">
        <f>SUM(K9:K40)</f>
        <v>104913</v>
      </c>
      <c r="L41" s="116">
        <f>SUM(L9:L40)</f>
        <v>104913</v>
      </c>
      <c r="M41" s="74">
        <v>33</v>
      </c>
      <c r="N41" s="73"/>
    </row>
    <row r="42" spans="1:14" x14ac:dyDescent="0.25">
      <c r="B42" s="69" t="s">
        <v>184</v>
      </c>
    </row>
  </sheetData>
  <mergeCells count="53">
    <mergeCell ref="E37:G37"/>
    <mergeCell ref="E38:G38"/>
    <mergeCell ref="E39:G39"/>
    <mergeCell ref="E40:G40"/>
    <mergeCell ref="E41:G41"/>
    <mergeCell ref="E36:G36"/>
    <mergeCell ref="E25:G25"/>
    <mergeCell ref="E26:G26"/>
    <mergeCell ref="E27:G27"/>
    <mergeCell ref="E28:G28"/>
    <mergeCell ref="E29:G29"/>
    <mergeCell ref="E30:G30"/>
    <mergeCell ref="E31:G31"/>
    <mergeCell ref="E32:G32"/>
    <mergeCell ref="E33:G33"/>
    <mergeCell ref="E34:G34"/>
    <mergeCell ref="E35:G35"/>
    <mergeCell ref="E24:G24"/>
    <mergeCell ref="E13:G13"/>
    <mergeCell ref="E14:G14"/>
    <mergeCell ref="E15:G15"/>
    <mergeCell ref="E16:G16"/>
    <mergeCell ref="E17:G17"/>
    <mergeCell ref="E18:G18"/>
    <mergeCell ref="E19:G19"/>
    <mergeCell ref="E20:G20"/>
    <mergeCell ref="E21:G21"/>
    <mergeCell ref="E22:G22"/>
    <mergeCell ref="E23:G23"/>
    <mergeCell ref="M5:M8"/>
    <mergeCell ref="B6:C6"/>
    <mergeCell ref="E9:G9"/>
    <mergeCell ref="E10:G10"/>
    <mergeCell ref="E11:G11"/>
    <mergeCell ref="I5:I8"/>
    <mergeCell ref="J5:L6"/>
    <mergeCell ref="E12:G12"/>
    <mergeCell ref="A5:A8"/>
    <mergeCell ref="B5:D5"/>
    <mergeCell ref="E5:G8"/>
    <mergeCell ref="H5:H8"/>
    <mergeCell ref="B3:D3"/>
    <mergeCell ref="E3:G3"/>
    <mergeCell ref="H3:M3"/>
    <mergeCell ref="B4:D4"/>
    <mergeCell ref="E4:G4"/>
    <mergeCell ref="H4:M4"/>
    <mergeCell ref="B1:D1"/>
    <mergeCell ref="E1:G1"/>
    <mergeCell ref="H1:M1"/>
    <mergeCell ref="B2:D2"/>
    <mergeCell ref="E2:G2"/>
    <mergeCell ref="H2:M2"/>
  </mergeCells>
  <printOptions horizontalCentered="1" verticalCentered="1"/>
  <pageMargins left="0.25" right="0.25" top="0.75" bottom="0.75" header="0.3" footer="0.3"/>
  <pageSetup scale="89" orientation="landscape" verticalDpi="300" r:id="rId1"/>
  <headerFooter alignWithMargins="0">
    <oddFooter>&amp;L&amp;8*Include schedule of pay ranges&amp;RPage &amp;P of &amp;N</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2292"/>
  <sheetViews>
    <sheetView zoomScaleNormal="100" workbookViewId="0">
      <selection activeCell="B3" sqref="B3:C3"/>
    </sheetView>
  </sheetViews>
  <sheetFormatPr defaultColWidth="0" defaultRowHeight="15.6" zeroHeight="1" x14ac:dyDescent="0.3"/>
  <cols>
    <col min="1" max="1" width="3.6640625" style="34" customWidth="1"/>
    <col min="2" max="3" width="15" style="49" customWidth="1"/>
    <col min="4" max="4" width="15.33203125" style="50" customWidth="1"/>
    <col min="5" max="5" width="34.44140625" style="2" customWidth="1"/>
    <col min="6" max="8" width="15.33203125" style="2" customWidth="1"/>
    <col min="9" max="9" width="4.33203125" style="2" customWidth="1"/>
    <col min="10" max="10" width="4.44140625" style="2" customWidth="1"/>
    <col min="11" max="16384" width="0" style="2" hidden="1"/>
  </cols>
  <sheetData>
    <row r="1" spans="1:10" ht="17.399999999999999" x14ac:dyDescent="0.3">
      <c r="B1" s="540" t="s">
        <v>77</v>
      </c>
      <c r="C1" s="541"/>
      <c r="E1" s="37" t="s">
        <v>78</v>
      </c>
      <c r="G1" s="542"/>
      <c r="H1" s="542"/>
      <c r="I1" s="6"/>
    </row>
    <row r="2" spans="1:10" x14ac:dyDescent="0.3">
      <c r="B2" s="540" t="s">
        <v>79</v>
      </c>
      <c r="C2" s="541"/>
      <c r="E2" s="36" t="s">
        <v>102</v>
      </c>
      <c r="F2" s="543" t="s">
        <v>49</v>
      </c>
      <c r="G2" s="543"/>
      <c r="H2" s="543"/>
      <c r="I2" s="38"/>
    </row>
    <row r="3" spans="1:10" ht="12" customHeight="1" x14ac:dyDescent="0.3">
      <c r="B3" s="631"/>
      <c r="C3" s="541"/>
      <c r="E3" s="5"/>
      <c r="F3" s="545"/>
      <c r="G3" s="545"/>
      <c r="H3" s="545"/>
    </row>
    <row r="4" spans="1:10" ht="15.75" customHeight="1" x14ac:dyDescent="0.25">
      <c r="A4" s="546"/>
      <c r="B4" s="549" t="s">
        <v>14</v>
      </c>
      <c r="C4" s="550"/>
      <c r="D4" s="546"/>
      <c r="E4" s="551" t="s">
        <v>82</v>
      </c>
      <c r="F4" s="553" t="s">
        <v>366</v>
      </c>
      <c r="G4" s="554"/>
      <c r="H4" s="555"/>
      <c r="I4" s="556"/>
    </row>
    <row r="5" spans="1:10" ht="15.75" customHeight="1" x14ac:dyDescent="0.25">
      <c r="A5" s="547"/>
      <c r="B5" s="559" t="s">
        <v>16</v>
      </c>
      <c r="C5" s="560"/>
      <c r="D5" s="39" t="s">
        <v>17</v>
      </c>
      <c r="E5" s="552"/>
      <c r="F5" s="561" t="s">
        <v>83</v>
      </c>
      <c r="G5" s="561" t="s">
        <v>84</v>
      </c>
      <c r="H5" s="561" t="s">
        <v>85</v>
      </c>
      <c r="I5" s="557"/>
    </row>
    <row r="6" spans="1:10" ht="15.75" customHeight="1" x14ac:dyDescent="0.25">
      <c r="A6" s="547"/>
      <c r="B6" s="39" t="s">
        <v>22</v>
      </c>
      <c r="C6" s="40" t="s">
        <v>23</v>
      </c>
      <c r="D6" s="41" t="s">
        <v>24</v>
      </c>
      <c r="E6" s="552"/>
      <c r="F6" s="562"/>
      <c r="G6" s="563"/>
      <c r="H6" s="562"/>
      <c r="I6" s="557"/>
    </row>
    <row r="7" spans="1:10" ht="15.75" customHeight="1" x14ac:dyDescent="0.25">
      <c r="A7" s="548"/>
      <c r="B7" s="160" t="s">
        <v>363</v>
      </c>
      <c r="C7" s="160" t="s">
        <v>364</v>
      </c>
      <c r="D7" s="162" t="s">
        <v>365</v>
      </c>
      <c r="E7" s="552"/>
      <c r="F7" s="562"/>
      <c r="G7" s="563"/>
      <c r="H7" s="562"/>
      <c r="I7" s="558"/>
    </row>
    <row r="8" spans="1:10" ht="12.6" customHeight="1" x14ac:dyDescent="0.25">
      <c r="A8" s="16"/>
      <c r="B8" s="165"/>
      <c r="C8" s="165"/>
      <c r="D8" s="165"/>
      <c r="E8" s="16"/>
      <c r="F8" s="16"/>
      <c r="G8" s="16"/>
      <c r="H8" s="16"/>
      <c r="I8" s="16"/>
      <c r="J8" s="42"/>
    </row>
    <row r="9" spans="1:10" ht="12.6" customHeight="1" x14ac:dyDescent="0.25">
      <c r="A9" s="19">
        <v>1</v>
      </c>
      <c r="B9" s="146">
        <v>8500</v>
      </c>
      <c r="C9" s="146">
        <v>18708</v>
      </c>
      <c r="D9" s="146">
        <v>16111</v>
      </c>
      <c r="E9" s="43" t="s">
        <v>86</v>
      </c>
      <c r="F9" s="146">
        <v>25360</v>
      </c>
      <c r="G9" s="20">
        <v>25360</v>
      </c>
      <c r="H9" s="20">
        <v>25360</v>
      </c>
      <c r="I9" s="19">
        <v>1</v>
      </c>
      <c r="J9" s="42"/>
    </row>
    <row r="10" spans="1:10" ht="12.6" customHeight="1" x14ac:dyDescent="0.25">
      <c r="A10" s="19">
        <v>2</v>
      </c>
      <c r="B10" s="146"/>
      <c r="C10" s="146"/>
      <c r="D10" s="146"/>
      <c r="E10" s="43" t="s">
        <v>87</v>
      </c>
      <c r="F10" s="20"/>
      <c r="G10" s="20"/>
      <c r="H10" s="20"/>
      <c r="I10" s="19">
        <v>2</v>
      </c>
      <c r="J10" s="42"/>
    </row>
    <row r="11" spans="1:10" ht="12.6" customHeight="1" x14ac:dyDescent="0.25">
      <c r="A11" s="19">
        <v>3</v>
      </c>
      <c r="B11" s="146"/>
      <c r="C11" s="146"/>
      <c r="D11" s="146"/>
      <c r="E11" s="43" t="s">
        <v>88</v>
      </c>
      <c r="F11" s="20"/>
      <c r="G11" s="20"/>
      <c r="H11" s="20"/>
      <c r="I11" s="19">
        <v>3</v>
      </c>
      <c r="J11" s="42"/>
    </row>
    <row r="12" spans="1:10" ht="12.6" customHeight="1" x14ac:dyDescent="0.25">
      <c r="A12" s="19">
        <v>4</v>
      </c>
      <c r="B12" s="146"/>
      <c r="C12" s="146"/>
      <c r="D12" s="146"/>
      <c r="E12" s="43" t="s">
        <v>89</v>
      </c>
      <c r="F12" s="20"/>
      <c r="G12" s="20"/>
      <c r="H12" s="20"/>
      <c r="I12" s="19">
        <v>4</v>
      </c>
      <c r="J12" s="42"/>
    </row>
    <row r="13" spans="1:10" ht="12.6" customHeight="1" x14ac:dyDescent="0.25">
      <c r="A13" s="19">
        <v>5</v>
      </c>
      <c r="B13" s="146"/>
      <c r="C13" s="146"/>
      <c r="D13" s="146"/>
      <c r="E13" s="44" t="s">
        <v>101</v>
      </c>
      <c r="F13" s="20"/>
      <c r="G13" s="20"/>
      <c r="H13" s="20"/>
      <c r="I13" s="19">
        <v>5</v>
      </c>
      <c r="J13" s="42"/>
    </row>
    <row r="14" spans="1:10" ht="12.6" customHeight="1" x14ac:dyDescent="0.25">
      <c r="A14" s="19">
        <v>6</v>
      </c>
      <c r="B14" s="146"/>
      <c r="C14" s="146"/>
      <c r="D14" s="146"/>
      <c r="E14" s="21" t="s">
        <v>91</v>
      </c>
      <c r="F14" s="20"/>
      <c r="G14" s="20"/>
      <c r="H14" s="20"/>
      <c r="I14" s="19">
        <v>6</v>
      </c>
      <c r="J14" s="42"/>
    </row>
    <row r="15" spans="1:10" ht="12.6" customHeight="1" x14ac:dyDescent="0.25">
      <c r="A15" s="19">
        <v>7</v>
      </c>
      <c r="B15" s="146">
        <v>25500</v>
      </c>
      <c r="C15" s="146">
        <v>29797</v>
      </c>
      <c r="D15" s="146">
        <v>30000</v>
      </c>
      <c r="E15" s="21" t="s">
        <v>103</v>
      </c>
      <c r="F15" s="20">
        <v>30000</v>
      </c>
      <c r="G15" s="20">
        <v>30000</v>
      </c>
      <c r="H15" s="20">
        <v>30000</v>
      </c>
      <c r="I15" s="19">
        <v>7</v>
      </c>
      <c r="J15" s="42"/>
    </row>
    <row r="16" spans="1:10" ht="12.6" customHeight="1" x14ac:dyDescent="0.25">
      <c r="A16" s="19">
        <v>8</v>
      </c>
      <c r="B16" s="146">
        <v>1000</v>
      </c>
      <c r="C16" s="146">
        <v>982</v>
      </c>
      <c r="D16" s="146">
        <v>1000</v>
      </c>
      <c r="E16" s="21" t="s">
        <v>104</v>
      </c>
      <c r="F16" s="20">
        <v>1000</v>
      </c>
      <c r="G16" s="20">
        <v>1000</v>
      </c>
      <c r="H16" s="20">
        <v>1000</v>
      </c>
      <c r="I16" s="19">
        <v>8</v>
      </c>
      <c r="J16" s="42"/>
    </row>
    <row r="17" spans="1:10" ht="12.6" customHeight="1" x14ac:dyDescent="0.25">
      <c r="A17" s="19">
        <v>9</v>
      </c>
      <c r="B17" s="146">
        <v>300</v>
      </c>
      <c r="C17" s="146">
        <v>0</v>
      </c>
      <c r="D17" s="146">
        <v>0</v>
      </c>
      <c r="E17" s="21" t="s">
        <v>105</v>
      </c>
      <c r="F17" s="20">
        <v>100</v>
      </c>
      <c r="G17" s="20">
        <v>100</v>
      </c>
      <c r="H17" s="20">
        <v>100</v>
      </c>
      <c r="I17" s="19">
        <v>9</v>
      </c>
      <c r="J17" s="42"/>
    </row>
    <row r="18" spans="1:10" ht="12.6" customHeight="1" x14ac:dyDescent="0.25">
      <c r="A18" s="19">
        <v>10</v>
      </c>
      <c r="B18" s="146">
        <v>2000</v>
      </c>
      <c r="C18" s="146">
        <v>4000</v>
      </c>
      <c r="D18" s="146">
        <v>1000</v>
      </c>
      <c r="E18" s="21" t="s">
        <v>106</v>
      </c>
      <c r="F18" s="20">
        <v>1000</v>
      </c>
      <c r="G18" s="20">
        <v>1000</v>
      </c>
      <c r="H18" s="20">
        <v>1000</v>
      </c>
      <c r="I18" s="19">
        <v>10</v>
      </c>
      <c r="J18" s="42"/>
    </row>
    <row r="19" spans="1:10" ht="12.6" customHeight="1" x14ac:dyDescent="0.25">
      <c r="A19" s="19">
        <v>11</v>
      </c>
      <c r="B19" s="146"/>
      <c r="C19" s="146">
        <v>0</v>
      </c>
      <c r="D19" s="146">
        <v>500</v>
      </c>
      <c r="E19" s="21" t="s">
        <v>107</v>
      </c>
      <c r="F19" s="20">
        <v>500</v>
      </c>
      <c r="G19" s="20">
        <v>500</v>
      </c>
      <c r="H19" s="20">
        <v>500</v>
      </c>
      <c r="I19" s="19">
        <v>11</v>
      </c>
      <c r="J19" s="42"/>
    </row>
    <row r="20" spans="1:10" ht="12.6" customHeight="1" x14ac:dyDescent="0.25">
      <c r="A20" s="19">
        <v>12</v>
      </c>
      <c r="B20" s="146"/>
      <c r="C20" s="146"/>
      <c r="D20" s="146"/>
      <c r="E20" s="21">
        <v>12</v>
      </c>
      <c r="F20" s="20"/>
      <c r="G20" s="20"/>
      <c r="H20" s="20"/>
      <c r="I20" s="19">
        <v>12</v>
      </c>
      <c r="J20" s="42"/>
    </row>
    <row r="21" spans="1:10" ht="12.6" customHeight="1" x14ac:dyDescent="0.25">
      <c r="A21" s="19">
        <v>13</v>
      </c>
      <c r="B21" s="166"/>
      <c r="C21" s="146"/>
      <c r="D21" s="146"/>
      <c r="E21" s="21">
        <v>13</v>
      </c>
      <c r="F21" s="20"/>
      <c r="G21" s="20"/>
      <c r="H21" s="20"/>
      <c r="I21" s="19">
        <v>13</v>
      </c>
      <c r="J21" s="42"/>
    </row>
    <row r="22" spans="1:10" ht="12.6" customHeight="1" x14ac:dyDescent="0.25">
      <c r="A22" s="19">
        <v>14</v>
      </c>
      <c r="B22" s="166"/>
      <c r="C22" s="146"/>
      <c r="D22" s="146"/>
      <c r="E22" s="21" t="s">
        <v>108</v>
      </c>
      <c r="F22" s="20"/>
      <c r="G22" s="20"/>
      <c r="H22" s="20"/>
      <c r="I22" s="19">
        <v>14</v>
      </c>
      <c r="J22" s="42"/>
    </row>
    <row r="23" spans="1:10" ht="12.6" customHeight="1" x14ac:dyDescent="0.25">
      <c r="A23" s="19">
        <v>15</v>
      </c>
      <c r="B23" s="166">
        <v>7000</v>
      </c>
      <c r="C23" s="146">
        <v>7000</v>
      </c>
      <c r="D23" s="146">
        <v>0</v>
      </c>
      <c r="E23" s="21" t="s">
        <v>109</v>
      </c>
      <c r="F23" s="214">
        <v>10000</v>
      </c>
      <c r="G23" s="20">
        <v>10000</v>
      </c>
      <c r="H23" s="20">
        <v>10000</v>
      </c>
      <c r="I23" s="19">
        <v>15</v>
      </c>
      <c r="J23" s="42"/>
    </row>
    <row r="24" spans="1:10" ht="12.6" customHeight="1" x14ac:dyDescent="0.25">
      <c r="A24" s="19">
        <v>16</v>
      </c>
      <c r="B24" s="166"/>
      <c r="C24" s="146"/>
      <c r="D24" s="146"/>
      <c r="E24" s="21">
        <v>16</v>
      </c>
      <c r="F24" s="20"/>
      <c r="G24" s="20"/>
      <c r="H24" s="20"/>
      <c r="I24" s="19">
        <v>16</v>
      </c>
      <c r="J24" s="42"/>
    </row>
    <row r="25" spans="1:10" ht="12.6" customHeight="1" x14ac:dyDescent="0.25">
      <c r="A25" s="19">
        <v>17</v>
      </c>
      <c r="B25" s="166"/>
      <c r="C25" s="146"/>
      <c r="D25" s="146"/>
      <c r="E25" s="21">
        <v>17</v>
      </c>
      <c r="F25" s="20"/>
      <c r="G25" s="20"/>
      <c r="H25" s="20"/>
      <c r="I25" s="19">
        <v>17</v>
      </c>
      <c r="J25" s="42"/>
    </row>
    <row r="26" spans="1:10" ht="12.6" customHeight="1" x14ac:dyDescent="0.25">
      <c r="A26" s="19">
        <v>18</v>
      </c>
      <c r="B26" s="166"/>
      <c r="C26" s="146"/>
      <c r="D26" s="146"/>
      <c r="E26" s="21">
        <v>18</v>
      </c>
      <c r="F26" s="20"/>
      <c r="G26" s="20"/>
      <c r="H26" s="20"/>
      <c r="I26" s="19">
        <v>18</v>
      </c>
      <c r="J26" s="42"/>
    </row>
    <row r="27" spans="1:10" ht="12.6" customHeight="1" x14ac:dyDescent="0.25">
      <c r="A27" s="19">
        <v>19</v>
      </c>
      <c r="B27" s="166"/>
      <c r="C27" s="146"/>
      <c r="D27" s="146"/>
      <c r="E27" s="21">
        <v>19</v>
      </c>
      <c r="F27" s="20"/>
      <c r="G27" s="20"/>
      <c r="H27" s="20"/>
      <c r="I27" s="19">
        <v>19</v>
      </c>
      <c r="J27" s="42"/>
    </row>
    <row r="28" spans="1:10" ht="12.6" customHeight="1" x14ac:dyDescent="0.25">
      <c r="A28" s="19">
        <v>20</v>
      </c>
      <c r="B28" s="166"/>
      <c r="C28" s="146"/>
      <c r="D28" s="146"/>
      <c r="E28" s="21">
        <v>20</v>
      </c>
      <c r="F28" s="20"/>
      <c r="G28" s="20"/>
      <c r="H28" s="20"/>
      <c r="I28" s="19">
        <v>20</v>
      </c>
      <c r="J28" s="42"/>
    </row>
    <row r="29" spans="1:10" ht="12.6" customHeight="1" x14ac:dyDescent="0.25">
      <c r="A29" s="19">
        <v>21</v>
      </c>
      <c r="B29" s="166"/>
      <c r="C29" s="146"/>
      <c r="D29" s="146"/>
      <c r="E29" s="21">
        <v>21</v>
      </c>
      <c r="F29" s="20"/>
      <c r="G29" s="20"/>
      <c r="H29" s="20"/>
      <c r="I29" s="19">
        <v>21</v>
      </c>
      <c r="J29" s="42"/>
    </row>
    <row r="30" spans="1:10" ht="12.6" customHeight="1" x14ac:dyDescent="0.25">
      <c r="A30" s="19">
        <v>22</v>
      </c>
      <c r="B30" s="166"/>
      <c r="C30" s="146"/>
      <c r="D30" s="146"/>
      <c r="E30" s="21">
        <v>22</v>
      </c>
      <c r="F30" s="20"/>
      <c r="G30" s="20"/>
      <c r="H30" s="20"/>
      <c r="I30" s="19">
        <v>22</v>
      </c>
      <c r="J30" s="42"/>
    </row>
    <row r="31" spans="1:10" ht="12.6" customHeight="1" x14ac:dyDescent="0.25">
      <c r="A31" s="19">
        <v>23</v>
      </c>
      <c r="B31" s="166"/>
      <c r="C31" s="146"/>
      <c r="D31" s="146"/>
      <c r="E31" s="21">
        <v>23</v>
      </c>
      <c r="F31" s="20"/>
      <c r="G31" s="20"/>
      <c r="H31" s="20"/>
      <c r="I31" s="19">
        <v>23</v>
      </c>
      <c r="J31" s="42"/>
    </row>
    <row r="32" spans="1:10" ht="12.6" customHeight="1" x14ac:dyDescent="0.25">
      <c r="A32" s="19">
        <v>24</v>
      </c>
      <c r="B32" s="166"/>
      <c r="C32" s="146"/>
      <c r="D32" s="146"/>
      <c r="E32" s="21">
        <v>24</v>
      </c>
      <c r="F32" s="20"/>
      <c r="G32" s="20"/>
      <c r="H32" s="20"/>
      <c r="I32" s="19">
        <v>24</v>
      </c>
      <c r="J32" s="42"/>
    </row>
    <row r="33" spans="1:10" ht="12.6" customHeight="1" x14ac:dyDescent="0.25">
      <c r="A33" s="19">
        <v>25</v>
      </c>
      <c r="B33" s="166"/>
      <c r="C33" s="146"/>
      <c r="D33" s="146"/>
      <c r="E33" s="21">
        <v>25</v>
      </c>
      <c r="F33" s="20"/>
      <c r="G33" s="20"/>
      <c r="H33" s="20"/>
      <c r="I33" s="19">
        <v>25</v>
      </c>
      <c r="J33" s="42"/>
    </row>
    <row r="34" spans="1:10" ht="12.6" customHeight="1" x14ac:dyDescent="0.25">
      <c r="A34" s="19">
        <v>26</v>
      </c>
      <c r="B34" s="166"/>
      <c r="C34" s="146"/>
      <c r="D34" s="146"/>
      <c r="E34" s="21">
        <v>26</v>
      </c>
      <c r="F34" s="20"/>
      <c r="G34" s="20"/>
      <c r="H34" s="20"/>
      <c r="I34" s="19">
        <v>26</v>
      </c>
      <c r="J34" s="42"/>
    </row>
    <row r="35" spans="1:10" ht="12.6" customHeight="1" x14ac:dyDescent="0.25">
      <c r="A35" s="19">
        <v>27</v>
      </c>
      <c r="B35" s="166"/>
      <c r="C35" s="146"/>
      <c r="D35" s="146"/>
      <c r="E35" s="21">
        <v>27</v>
      </c>
      <c r="F35" s="20"/>
      <c r="G35" s="20"/>
      <c r="H35" s="20"/>
      <c r="I35" s="19">
        <v>27</v>
      </c>
      <c r="J35" s="42"/>
    </row>
    <row r="36" spans="1:10" ht="12.6" customHeight="1" x14ac:dyDescent="0.25">
      <c r="A36" s="19">
        <v>28</v>
      </c>
      <c r="B36" s="166" t="s">
        <v>1</v>
      </c>
      <c r="C36" s="146"/>
      <c r="D36" s="146"/>
      <c r="E36" s="21">
        <v>28</v>
      </c>
      <c r="F36" s="20"/>
      <c r="G36" s="20"/>
      <c r="H36" s="20"/>
      <c r="I36" s="19">
        <v>28</v>
      </c>
      <c r="J36" s="42"/>
    </row>
    <row r="37" spans="1:10" ht="12.6" customHeight="1" x14ac:dyDescent="0.25">
      <c r="A37" s="19">
        <v>29</v>
      </c>
      <c r="B37" s="166">
        <f>SUM(B9:B36)</f>
        <v>44300</v>
      </c>
      <c r="C37" s="146">
        <v>34779</v>
      </c>
      <c r="D37" s="146">
        <f>SUM(D9:D23)</f>
        <v>48611</v>
      </c>
      <c r="E37" s="19" t="s">
        <v>95</v>
      </c>
      <c r="F37" s="20">
        <f>SUM(F9:F23)</f>
        <v>67960</v>
      </c>
      <c r="G37" s="20">
        <f>SUM(G9:G23)</f>
        <v>67960</v>
      </c>
      <c r="H37" s="20">
        <f>SUM(H9:H23)</f>
        <v>67960</v>
      </c>
      <c r="I37" s="19">
        <v>29</v>
      </c>
      <c r="J37" s="42"/>
    </row>
    <row r="38" spans="1:10" ht="12.6" customHeight="1" x14ac:dyDescent="0.25">
      <c r="A38" s="19">
        <v>30</v>
      </c>
      <c r="B38" s="167"/>
      <c r="C38" s="167"/>
      <c r="D38" s="146"/>
      <c r="E38" s="19" t="s">
        <v>96</v>
      </c>
      <c r="F38" s="20"/>
      <c r="G38" s="20"/>
      <c r="H38" s="20"/>
      <c r="I38" s="19">
        <v>30</v>
      </c>
      <c r="J38" s="42"/>
    </row>
    <row r="39" spans="1:10" ht="12.6" customHeight="1" thickBot="1" x14ac:dyDescent="0.3">
      <c r="A39" s="23">
        <v>31</v>
      </c>
      <c r="B39" s="168"/>
      <c r="C39" s="168"/>
      <c r="D39" s="170"/>
      <c r="E39" s="23" t="s">
        <v>97</v>
      </c>
      <c r="F39" s="25"/>
      <c r="G39" s="25"/>
      <c r="H39" s="25"/>
      <c r="I39" s="23">
        <v>31</v>
      </c>
      <c r="J39" s="42"/>
    </row>
    <row r="40" spans="1:10" ht="15.75" customHeight="1" thickBot="1" x14ac:dyDescent="0.3">
      <c r="A40" s="45">
        <v>32</v>
      </c>
      <c r="B40" s="169">
        <f>B37+B39</f>
        <v>44300</v>
      </c>
      <c r="C40" s="169">
        <f>C37+C39</f>
        <v>34779</v>
      </c>
      <c r="D40" s="169">
        <f>D37+D38</f>
        <v>48611</v>
      </c>
      <c r="E40" s="46" t="s">
        <v>98</v>
      </c>
      <c r="F40" s="156">
        <f>F37+F38</f>
        <v>67960</v>
      </c>
      <c r="G40" s="28">
        <f>G37+G38</f>
        <v>67960</v>
      </c>
      <c r="H40" s="28">
        <f>H37+H38</f>
        <v>67960</v>
      </c>
      <c r="I40" s="47">
        <v>32</v>
      </c>
      <c r="J40" s="42"/>
    </row>
    <row r="41" spans="1:10" ht="19.5" customHeight="1" x14ac:dyDescent="0.3">
      <c r="E41" s="48" t="s">
        <v>99</v>
      </c>
      <c r="F41" s="215" t="str">
        <f>IF(NOT(F40='LB-30 Library Req'!F41),"RESOURCES &lt;&gt; REQUIREMENTS", "")</f>
        <v/>
      </c>
    </row>
    <row r="42" spans="1:10" ht="13.2" customHeight="1" x14ac:dyDescent="0.3"/>
    <row r="43" spans="1:10" ht="13.2" customHeight="1" x14ac:dyDescent="0.3"/>
    <row r="44" spans="1:10" ht="15" customHeight="1" x14ac:dyDescent="0.3"/>
    <row r="45" spans="1:10" ht="10.5" hidden="1" customHeight="1" x14ac:dyDescent="0.3"/>
    <row r="46" spans="1:10" ht="10.5" hidden="1" customHeight="1" x14ac:dyDescent="0.3"/>
    <row r="47" spans="1:10" ht="10.5" hidden="1" customHeight="1" x14ac:dyDescent="0.3"/>
    <row r="48" spans="1:10" ht="10.5" hidden="1" customHeight="1" x14ac:dyDescent="0.3"/>
    <row r="49" ht="10.5" hidden="1" customHeight="1" x14ac:dyDescent="0.3"/>
    <row r="50" ht="10.5" hidden="1" customHeight="1" x14ac:dyDescent="0.3"/>
    <row r="51" ht="10.5" hidden="1" customHeight="1" x14ac:dyDescent="0.3"/>
    <row r="52" ht="10.5" hidden="1" customHeight="1" x14ac:dyDescent="0.3"/>
    <row r="53" ht="10.5" hidden="1" customHeight="1" x14ac:dyDescent="0.3"/>
    <row r="54" ht="9.75" hidden="1" customHeight="1" x14ac:dyDescent="0.3"/>
    <row r="55" ht="9.75" hidden="1" customHeight="1" x14ac:dyDescent="0.3"/>
    <row r="56" ht="9.75" hidden="1" customHeight="1" x14ac:dyDescent="0.3"/>
    <row r="57" ht="9.75" hidden="1" customHeight="1" x14ac:dyDescent="0.3"/>
    <row r="58" ht="9.75" hidden="1" customHeight="1" x14ac:dyDescent="0.3"/>
    <row r="59" ht="9.75" hidden="1" customHeight="1" x14ac:dyDescent="0.3"/>
    <row r="60" ht="9.75" hidden="1" customHeight="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row r="1696" hidden="1" x14ac:dyDescent="0.3"/>
    <row r="1697" hidden="1" x14ac:dyDescent="0.3"/>
    <row r="1698" hidden="1" x14ac:dyDescent="0.3"/>
    <row r="1699" hidden="1" x14ac:dyDescent="0.3"/>
    <row r="1700" hidden="1" x14ac:dyDescent="0.3"/>
    <row r="1701" hidden="1" x14ac:dyDescent="0.3"/>
    <row r="1702" hidden="1" x14ac:dyDescent="0.3"/>
    <row r="1703" hidden="1" x14ac:dyDescent="0.3"/>
    <row r="1704" hidden="1" x14ac:dyDescent="0.3"/>
    <row r="1705" hidden="1" x14ac:dyDescent="0.3"/>
    <row r="1706" hidden="1" x14ac:dyDescent="0.3"/>
    <row r="1707" hidden="1" x14ac:dyDescent="0.3"/>
    <row r="1708" hidden="1" x14ac:dyDescent="0.3"/>
    <row r="1709" hidden="1" x14ac:dyDescent="0.3"/>
    <row r="1710" hidden="1" x14ac:dyDescent="0.3"/>
    <row r="1711" hidden="1" x14ac:dyDescent="0.3"/>
    <row r="1712" hidden="1" x14ac:dyDescent="0.3"/>
    <row r="1713" hidden="1" x14ac:dyDescent="0.3"/>
    <row r="1714" hidden="1" x14ac:dyDescent="0.3"/>
    <row r="1715" hidden="1" x14ac:dyDescent="0.3"/>
    <row r="1716" hidden="1" x14ac:dyDescent="0.3"/>
    <row r="1717" hidden="1" x14ac:dyDescent="0.3"/>
    <row r="1718" hidden="1" x14ac:dyDescent="0.3"/>
    <row r="1719" hidden="1" x14ac:dyDescent="0.3"/>
    <row r="1720" hidden="1" x14ac:dyDescent="0.3"/>
    <row r="1721" hidden="1" x14ac:dyDescent="0.3"/>
    <row r="1722" hidden="1" x14ac:dyDescent="0.3"/>
    <row r="1723" hidden="1" x14ac:dyDescent="0.3"/>
    <row r="1724" hidden="1" x14ac:dyDescent="0.3"/>
    <row r="1725" hidden="1" x14ac:dyDescent="0.3"/>
    <row r="1726" hidden="1" x14ac:dyDescent="0.3"/>
    <row r="1727" hidden="1" x14ac:dyDescent="0.3"/>
    <row r="1728" hidden="1" x14ac:dyDescent="0.3"/>
    <row r="1729" hidden="1" x14ac:dyDescent="0.3"/>
    <row r="1730" hidden="1" x14ac:dyDescent="0.3"/>
    <row r="1731" hidden="1" x14ac:dyDescent="0.3"/>
    <row r="1732" hidden="1" x14ac:dyDescent="0.3"/>
    <row r="1733" hidden="1" x14ac:dyDescent="0.3"/>
    <row r="1734" hidden="1" x14ac:dyDescent="0.3"/>
    <row r="1735" hidden="1" x14ac:dyDescent="0.3"/>
    <row r="1736" hidden="1" x14ac:dyDescent="0.3"/>
    <row r="1737" hidden="1" x14ac:dyDescent="0.3"/>
    <row r="1738" hidden="1" x14ac:dyDescent="0.3"/>
    <row r="1739" hidden="1" x14ac:dyDescent="0.3"/>
    <row r="1740" hidden="1" x14ac:dyDescent="0.3"/>
    <row r="1741" hidden="1" x14ac:dyDescent="0.3"/>
    <row r="1742" hidden="1" x14ac:dyDescent="0.3"/>
    <row r="1743" hidden="1" x14ac:dyDescent="0.3"/>
    <row r="1744" hidden="1" x14ac:dyDescent="0.3"/>
    <row r="1745" hidden="1" x14ac:dyDescent="0.3"/>
    <row r="1746" hidden="1" x14ac:dyDescent="0.3"/>
    <row r="1747" hidden="1" x14ac:dyDescent="0.3"/>
    <row r="1748" hidden="1" x14ac:dyDescent="0.3"/>
    <row r="1749" hidden="1" x14ac:dyDescent="0.3"/>
    <row r="1750" hidden="1" x14ac:dyDescent="0.3"/>
    <row r="1751" hidden="1" x14ac:dyDescent="0.3"/>
    <row r="1752" hidden="1" x14ac:dyDescent="0.3"/>
    <row r="1753" hidden="1" x14ac:dyDescent="0.3"/>
    <row r="1754" hidden="1" x14ac:dyDescent="0.3"/>
    <row r="1755" hidden="1" x14ac:dyDescent="0.3"/>
    <row r="1756" hidden="1" x14ac:dyDescent="0.3"/>
    <row r="1757" hidden="1" x14ac:dyDescent="0.3"/>
    <row r="1758" hidden="1" x14ac:dyDescent="0.3"/>
    <row r="1759" hidden="1" x14ac:dyDescent="0.3"/>
    <row r="1760" hidden="1" x14ac:dyDescent="0.3"/>
    <row r="1761" hidden="1" x14ac:dyDescent="0.3"/>
    <row r="1762" hidden="1" x14ac:dyDescent="0.3"/>
    <row r="1763" hidden="1" x14ac:dyDescent="0.3"/>
    <row r="1764" hidden="1" x14ac:dyDescent="0.3"/>
    <row r="1765" hidden="1" x14ac:dyDescent="0.3"/>
    <row r="1766" hidden="1" x14ac:dyDescent="0.3"/>
    <row r="1767" hidden="1" x14ac:dyDescent="0.3"/>
    <row r="1768" hidden="1" x14ac:dyDescent="0.3"/>
    <row r="1769" hidden="1" x14ac:dyDescent="0.3"/>
    <row r="1770" hidden="1" x14ac:dyDescent="0.3"/>
    <row r="1771" hidden="1" x14ac:dyDescent="0.3"/>
    <row r="1772" hidden="1" x14ac:dyDescent="0.3"/>
    <row r="1773" hidden="1" x14ac:dyDescent="0.3"/>
    <row r="1774" hidden="1" x14ac:dyDescent="0.3"/>
    <row r="1775" hidden="1" x14ac:dyDescent="0.3"/>
    <row r="1776" hidden="1" x14ac:dyDescent="0.3"/>
    <row r="1777" hidden="1" x14ac:dyDescent="0.3"/>
    <row r="1778" hidden="1" x14ac:dyDescent="0.3"/>
    <row r="1779" hidden="1" x14ac:dyDescent="0.3"/>
    <row r="1780" hidden="1" x14ac:dyDescent="0.3"/>
    <row r="1781" hidden="1" x14ac:dyDescent="0.3"/>
    <row r="1782" hidden="1" x14ac:dyDescent="0.3"/>
    <row r="1783" hidden="1" x14ac:dyDescent="0.3"/>
    <row r="1784" hidden="1" x14ac:dyDescent="0.3"/>
    <row r="1785" hidden="1" x14ac:dyDescent="0.3"/>
    <row r="1786" hidden="1" x14ac:dyDescent="0.3"/>
    <row r="1787" hidden="1" x14ac:dyDescent="0.3"/>
    <row r="1788" hidden="1" x14ac:dyDescent="0.3"/>
    <row r="1789" hidden="1" x14ac:dyDescent="0.3"/>
    <row r="1790" hidden="1" x14ac:dyDescent="0.3"/>
    <row r="1791" hidden="1" x14ac:dyDescent="0.3"/>
    <row r="1792" hidden="1" x14ac:dyDescent="0.3"/>
    <row r="1793" hidden="1" x14ac:dyDescent="0.3"/>
    <row r="1794" hidden="1" x14ac:dyDescent="0.3"/>
    <row r="1795" hidden="1" x14ac:dyDescent="0.3"/>
    <row r="1796" hidden="1" x14ac:dyDescent="0.3"/>
    <row r="1797" hidden="1" x14ac:dyDescent="0.3"/>
    <row r="1798" hidden="1" x14ac:dyDescent="0.3"/>
    <row r="1799" hidden="1" x14ac:dyDescent="0.3"/>
    <row r="1800" hidden="1" x14ac:dyDescent="0.3"/>
    <row r="1801" hidden="1" x14ac:dyDescent="0.3"/>
    <row r="1802" hidden="1" x14ac:dyDescent="0.3"/>
    <row r="1803" hidden="1" x14ac:dyDescent="0.3"/>
    <row r="1804" hidden="1" x14ac:dyDescent="0.3"/>
    <row r="1805" hidden="1" x14ac:dyDescent="0.3"/>
    <row r="1806" hidden="1" x14ac:dyDescent="0.3"/>
    <row r="1807" hidden="1" x14ac:dyDescent="0.3"/>
    <row r="1808" hidden="1" x14ac:dyDescent="0.3"/>
    <row r="1809" hidden="1" x14ac:dyDescent="0.3"/>
    <row r="1810" hidden="1" x14ac:dyDescent="0.3"/>
    <row r="1811" hidden="1" x14ac:dyDescent="0.3"/>
    <row r="1812" hidden="1" x14ac:dyDescent="0.3"/>
    <row r="1813" hidden="1" x14ac:dyDescent="0.3"/>
    <row r="1814" hidden="1" x14ac:dyDescent="0.3"/>
    <row r="1815" hidden="1" x14ac:dyDescent="0.3"/>
    <row r="1816" hidden="1" x14ac:dyDescent="0.3"/>
    <row r="1817" hidden="1" x14ac:dyDescent="0.3"/>
    <row r="1818" hidden="1" x14ac:dyDescent="0.3"/>
    <row r="1819" hidden="1" x14ac:dyDescent="0.3"/>
    <row r="1820" hidden="1" x14ac:dyDescent="0.3"/>
    <row r="1821" hidden="1" x14ac:dyDescent="0.3"/>
    <row r="1822" hidden="1" x14ac:dyDescent="0.3"/>
    <row r="1823" hidden="1" x14ac:dyDescent="0.3"/>
    <row r="1824" hidden="1" x14ac:dyDescent="0.3"/>
    <row r="1825" hidden="1" x14ac:dyDescent="0.3"/>
    <row r="1826" hidden="1" x14ac:dyDescent="0.3"/>
    <row r="1827" hidden="1" x14ac:dyDescent="0.3"/>
    <row r="1828" hidden="1" x14ac:dyDescent="0.3"/>
    <row r="1829" hidden="1" x14ac:dyDescent="0.3"/>
    <row r="1830" hidden="1" x14ac:dyDescent="0.3"/>
    <row r="1831" hidden="1" x14ac:dyDescent="0.3"/>
    <row r="1832" hidden="1" x14ac:dyDescent="0.3"/>
    <row r="1833" hidden="1" x14ac:dyDescent="0.3"/>
    <row r="1834" hidden="1" x14ac:dyDescent="0.3"/>
    <row r="1835" hidden="1" x14ac:dyDescent="0.3"/>
    <row r="1836" hidden="1" x14ac:dyDescent="0.3"/>
    <row r="1837" hidden="1" x14ac:dyDescent="0.3"/>
    <row r="1838" hidden="1" x14ac:dyDescent="0.3"/>
    <row r="1839" hidden="1" x14ac:dyDescent="0.3"/>
    <row r="1840" hidden="1" x14ac:dyDescent="0.3"/>
    <row r="1841" hidden="1" x14ac:dyDescent="0.3"/>
    <row r="1842" hidden="1" x14ac:dyDescent="0.3"/>
    <row r="1843" hidden="1" x14ac:dyDescent="0.3"/>
    <row r="1844" hidden="1" x14ac:dyDescent="0.3"/>
    <row r="1845" hidden="1" x14ac:dyDescent="0.3"/>
    <row r="1846" hidden="1" x14ac:dyDescent="0.3"/>
    <row r="1847" hidden="1" x14ac:dyDescent="0.3"/>
    <row r="1848" hidden="1" x14ac:dyDescent="0.3"/>
    <row r="1849" hidden="1" x14ac:dyDescent="0.3"/>
    <row r="1850" hidden="1" x14ac:dyDescent="0.3"/>
    <row r="1851" hidden="1" x14ac:dyDescent="0.3"/>
    <row r="1852" hidden="1" x14ac:dyDescent="0.3"/>
    <row r="1853" hidden="1" x14ac:dyDescent="0.3"/>
    <row r="1854" hidden="1" x14ac:dyDescent="0.3"/>
    <row r="1855" hidden="1" x14ac:dyDescent="0.3"/>
    <row r="1856" hidden="1" x14ac:dyDescent="0.3"/>
    <row r="1857" hidden="1" x14ac:dyDescent="0.3"/>
    <row r="1858" hidden="1" x14ac:dyDescent="0.3"/>
    <row r="1859" hidden="1" x14ac:dyDescent="0.3"/>
    <row r="1860" hidden="1" x14ac:dyDescent="0.3"/>
    <row r="1861" hidden="1" x14ac:dyDescent="0.3"/>
    <row r="1862" hidden="1" x14ac:dyDescent="0.3"/>
    <row r="1863" hidden="1" x14ac:dyDescent="0.3"/>
    <row r="1864" hidden="1" x14ac:dyDescent="0.3"/>
    <row r="1865" hidden="1" x14ac:dyDescent="0.3"/>
    <row r="1866" hidden="1" x14ac:dyDescent="0.3"/>
    <row r="1867" hidden="1" x14ac:dyDescent="0.3"/>
    <row r="1868" hidden="1" x14ac:dyDescent="0.3"/>
    <row r="1869" hidden="1" x14ac:dyDescent="0.3"/>
    <row r="1870" hidden="1" x14ac:dyDescent="0.3"/>
    <row r="1871" hidden="1" x14ac:dyDescent="0.3"/>
    <row r="1872" hidden="1" x14ac:dyDescent="0.3"/>
    <row r="1873" hidden="1" x14ac:dyDescent="0.3"/>
    <row r="1874" hidden="1" x14ac:dyDescent="0.3"/>
    <row r="1875" hidden="1" x14ac:dyDescent="0.3"/>
    <row r="1876" hidden="1" x14ac:dyDescent="0.3"/>
    <row r="1877" hidden="1" x14ac:dyDescent="0.3"/>
    <row r="1878" hidden="1" x14ac:dyDescent="0.3"/>
    <row r="1879" hidden="1" x14ac:dyDescent="0.3"/>
    <row r="1880" hidden="1" x14ac:dyDescent="0.3"/>
    <row r="1881" hidden="1" x14ac:dyDescent="0.3"/>
    <row r="1882" hidden="1" x14ac:dyDescent="0.3"/>
    <row r="1883" hidden="1" x14ac:dyDescent="0.3"/>
    <row r="1884" hidden="1" x14ac:dyDescent="0.3"/>
    <row r="1885" hidden="1" x14ac:dyDescent="0.3"/>
    <row r="1886" hidden="1" x14ac:dyDescent="0.3"/>
    <row r="1887" hidden="1" x14ac:dyDescent="0.3"/>
    <row r="1888" hidden="1" x14ac:dyDescent="0.3"/>
    <row r="1889" hidden="1" x14ac:dyDescent="0.3"/>
    <row r="1890" hidden="1" x14ac:dyDescent="0.3"/>
    <row r="1891" hidden="1" x14ac:dyDescent="0.3"/>
    <row r="1892" hidden="1" x14ac:dyDescent="0.3"/>
    <row r="1893" hidden="1" x14ac:dyDescent="0.3"/>
    <row r="1894" hidden="1" x14ac:dyDescent="0.3"/>
    <row r="1895" hidden="1" x14ac:dyDescent="0.3"/>
    <row r="1896" hidden="1" x14ac:dyDescent="0.3"/>
    <row r="1897" hidden="1" x14ac:dyDescent="0.3"/>
    <row r="1898" hidden="1" x14ac:dyDescent="0.3"/>
    <row r="1899" hidden="1" x14ac:dyDescent="0.3"/>
    <row r="1900" hidden="1" x14ac:dyDescent="0.3"/>
    <row r="1901" hidden="1" x14ac:dyDescent="0.3"/>
    <row r="1902" hidden="1" x14ac:dyDescent="0.3"/>
    <row r="1903" hidden="1" x14ac:dyDescent="0.3"/>
    <row r="1904" hidden="1" x14ac:dyDescent="0.3"/>
    <row r="1905" hidden="1" x14ac:dyDescent="0.3"/>
    <row r="1906" hidden="1" x14ac:dyDescent="0.3"/>
    <row r="1907" hidden="1" x14ac:dyDescent="0.3"/>
    <row r="1908" hidden="1" x14ac:dyDescent="0.3"/>
    <row r="1909" hidden="1" x14ac:dyDescent="0.3"/>
    <row r="1910" hidden="1" x14ac:dyDescent="0.3"/>
    <row r="1911" hidden="1" x14ac:dyDescent="0.3"/>
    <row r="1912" hidden="1" x14ac:dyDescent="0.3"/>
    <row r="1913" hidden="1" x14ac:dyDescent="0.3"/>
    <row r="1914" hidden="1" x14ac:dyDescent="0.3"/>
    <row r="1915" hidden="1" x14ac:dyDescent="0.3"/>
    <row r="1916" hidden="1" x14ac:dyDescent="0.3"/>
    <row r="1917" hidden="1" x14ac:dyDescent="0.3"/>
    <row r="1918" hidden="1" x14ac:dyDescent="0.3"/>
    <row r="1919" hidden="1" x14ac:dyDescent="0.3"/>
    <row r="1920" hidden="1" x14ac:dyDescent="0.3"/>
    <row r="1921" hidden="1" x14ac:dyDescent="0.3"/>
    <row r="1922" hidden="1" x14ac:dyDescent="0.3"/>
    <row r="1923" hidden="1" x14ac:dyDescent="0.3"/>
    <row r="1924" hidden="1" x14ac:dyDescent="0.3"/>
    <row r="1925" hidden="1" x14ac:dyDescent="0.3"/>
    <row r="1926" hidden="1" x14ac:dyDescent="0.3"/>
    <row r="1927" hidden="1" x14ac:dyDescent="0.3"/>
    <row r="1928" hidden="1" x14ac:dyDescent="0.3"/>
    <row r="1929" hidden="1" x14ac:dyDescent="0.3"/>
    <row r="1930" hidden="1" x14ac:dyDescent="0.3"/>
    <row r="1931" hidden="1" x14ac:dyDescent="0.3"/>
    <row r="1932" hidden="1" x14ac:dyDescent="0.3"/>
    <row r="1933" hidden="1" x14ac:dyDescent="0.3"/>
    <row r="1934" hidden="1" x14ac:dyDescent="0.3"/>
    <row r="1935" hidden="1" x14ac:dyDescent="0.3"/>
    <row r="1936" hidden="1" x14ac:dyDescent="0.3"/>
    <row r="1937" hidden="1" x14ac:dyDescent="0.3"/>
    <row r="1938" hidden="1" x14ac:dyDescent="0.3"/>
    <row r="1939" hidden="1" x14ac:dyDescent="0.3"/>
    <row r="1940" hidden="1" x14ac:dyDescent="0.3"/>
    <row r="1941" hidden="1" x14ac:dyDescent="0.3"/>
    <row r="1942" hidden="1" x14ac:dyDescent="0.3"/>
    <row r="1943" hidden="1" x14ac:dyDescent="0.3"/>
    <row r="1944" hidden="1" x14ac:dyDescent="0.3"/>
    <row r="1945" hidden="1" x14ac:dyDescent="0.3"/>
    <row r="1946" hidden="1" x14ac:dyDescent="0.3"/>
    <row r="1947" hidden="1" x14ac:dyDescent="0.3"/>
    <row r="1948" hidden="1" x14ac:dyDescent="0.3"/>
    <row r="1949" hidden="1" x14ac:dyDescent="0.3"/>
    <row r="1950" hidden="1" x14ac:dyDescent="0.3"/>
    <row r="1951" hidden="1" x14ac:dyDescent="0.3"/>
    <row r="1952" hidden="1" x14ac:dyDescent="0.3"/>
    <row r="1953" hidden="1" x14ac:dyDescent="0.3"/>
    <row r="1954" hidden="1" x14ac:dyDescent="0.3"/>
    <row r="1955" hidden="1" x14ac:dyDescent="0.3"/>
    <row r="1956" hidden="1" x14ac:dyDescent="0.3"/>
    <row r="1957" hidden="1" x14ac:dyDescent="0.3"/>
    <row r="1958" hidden="1" x14ac:dyDescent="0.3"/>
    <row r="1959" hidden="1" x14ac:dyDescent="0.3"/>
    <row r="1960" hidden="1" x14ac:dyDescent="0.3"/>
    <row r="1961" hidden="1" x14ac:dyDescent="0.3"/>
    <row r="1962" hidden="1" x14ac:dyDescent="0.3"/>
    <row r="1963" hidden="1" x14ac:dyDescent="0.3"/>
    <row r="1964" hidden="1" x14ac:dyDescent="0.3"/>
    <row r="1965" hidden="1" x14ac:dyDescent="0.3"/>
    <row r="1966" hidden="1" x14ac:dyDescent="0.3"/>
    <row r="1967" hidden="1" x14ac:dyDescent="0.3"/>
    <row r="1968" hidden="1" x14ac:dyDescent="0.3"/>
    <row r="1969" hidden="1" x14ac:dyDescent="0.3"/>
    <row r="1970" hidden="1" x14ac:dyDescent="0.3"/>
    <row r="1971" hidden="1" x14ac:dyDescent="0.3"/>
    <row r="1972" hidden="1" x14ac:dyDescent="0.3"/>
    <row r="1973" hidden="1" x14ac:dyDescent="0.3"/>
    <row r="1974" hidden="1" x14ac:dyDescent="0.3"/>
    <row r="1975" hidden="1" x14ac:dyDescent="0.3"/>
    <row r="1976" hidden="1" x14ac:dyDescent="0.3"/>
    <row r="1977" hidden="1" x14ac:dyDescent="0.3"/>
    <row r="1978" hidden="1" x14ac:dyDescent="0.3"/>
    <row r="1979" hidden="1" x14ac:dyDescent="0.3"/>
    <row r="1980" hidden="1" x14ac:dyDescent="0.3"/>
    <row r="1981" hidden="1" x14ac:dyDescent="0.3"/>
    <row r="1982" hidden="1" x14ac:dyDescent="0.3"/>
    <row r="1983" hidden="1" x14ac:dyDescent="0.3"/>
    <row r="1984" hidden="1" x14ac:dyDescent="0.3"/>
    <row r="1985" hidden="1" x14ac:dyDescent="0.3"/>
    <row r="1986" hidden="1" x14ac:dyDescent="0.3"/>
    <row r="1987" hidden="1" x14ac:dyDescent="0.3"/>
    <row r="1988" hidden="1" x14ac:dyDescent="0.3"/>
    <row r="1989" hidden="1" x14ac:dyDescent="0.3"/>
    <row r="1990" hidden="1" x14ac:dyDescent="0.3"/>
    <row r="1991" hidden="1" x14ac:dyDescent="0.3"/>
    <row r="1992" hidden="1" x14ac:dyDescent="0.3"/>
    <row r="1993" hidden="1" x14ac:dyDescent="0.3"/>
    <row r="1994" hidden="1" x14ac:dyDescent="0.3"/>
    <row r="1995" hidden="1" x14ac:dyDescent="0.3"/>
    <row r="1996" hidden="1" x14ac:dyDescent="0.3"/>
    <row r="1997" hidden="1" x14ac:dyDescent="0.3"/>
    <row r="1998" hidden="1" x14ac:dyDescent="0.3"/>
    <row r="1999" hidden="1" x14ac:dyDescent="0.3"/>
    <row r="2000" hidden="1" x14ac:dyDescent="0.3"/>
    <row r="2001" hidden="1" x14ac:dyDescent="0.3"/>
    <row r="2002" hidden="1" x14ac:dyDescent="0.3"/>
    <row r="2003" hidden="1" x14ac:dyDescent="0.3"/>
    <row r="2004" hidden="1" x14ac:dyDescent="0.3"/>
    <row r="2005" hidden="1" x14ac:dyDescent="0.3"/>
    <row r="2006" hidden="1" x14ac:dyDescent="0.3"/>
    <row r="2007" hidden="1" x14ac:dyDescent="0.3"/>
    <row r="2008" hidden="1" x14ac:dyDescent="0.3"/>
    <row r="2009" hidden="1" x14ac:dyDescent="0.3"/>
    <row r="2010" hidden="1" x14ac:dyDescent="0.3"/>
    <row r="2011" hidden="1" x14ac:dyDescent="0.3"/>
    <row r="2012" hidden="1" x14ac:dyDescent="0.3"/>
    <row r="2013" hidden="1" x14ac:dyDescent="0.3"/>
    <row r="2014" hidden="1" x14ac:dyDescent="0.3"/>
    <row r="2015" hidden="1" x14ac:dyDescent="0.3"/>
    <row r="2016" hidden="1" x14ac:dyDescent="0.3"/>
    <row r="2017" hidden="1" x14ac:dyDescent="0.3"/>
    <row r="2018" hidden="1" x14ac:dyDescent="0.3"/>
    <row r="2019" hidden="1" x14ac:dyDescent="0.3"/>
    <row r="2020" hidden="1" x14ac:dyDescent="0.3"/>
    <row r="2021" hidden="1" x14ac:dyDescent="0.3"/>
    <row r="2022" hidden="1" x14ac:dyDescent="0.3"/>
    <row r="2023" hidden="1" x14ac:dyDescent="0.3"/>
    <row r="2024" hidden="1" x14ac:dyDescent="0.3"/>
    <row r="2025" hidden="1" x14ac:dyDescent="0.3"/>
    <row r="2026" hidden="1" x14ac:dyDescent="0.3"/>
    <row r="2027" hidden="1" x14ac:dyDescent="0.3"/>
    <row r="2028" hidden="1" x14ac:dyDescent="0.3"/>
    <row r="2029" hidden="1" x14ac:dyDescent="0.3"/>
    <row r="2030" hidden="1" x14ac:dyDescent="0.3"/>
    <row r="2031" hidden="1" x14ac:dyDescent="0.3"/>
    <row r="2032" hidden="1" x14ac:dyDescent="0.3"/>
    <row r="2033" hidden="1" x14ac:dyDescent="0.3"/>
    <row r="2034" hidden="1" x14ac:dyDescent="0.3"/>
    <row r="2035" hidden="1" x14ac:dyDescent="0.3"/>
    <row r="2036" hidden="1" x14ac:dyDescent="0.3"/>
    <row r="2037" hidden="1" x14ac:dyDescent="0.3"/>
    <row r="2038" hidden="1" x14ac:dyDescent="0.3"/>
    <row r="2039" hidden="1" x14ac:dyDescent="0.3"/>
    <row r="2040" hidden="1" x14ac:dyDescent="0.3"/>
    <row r="2041" hidden="1" x14ac:dyDescent="0.3"/>
    <row r="2042" hidden="1" x14ac:dyDescent="0.3"/>
    <row r="2043" hidden="1" x14ac:dyDescent="0.3"/>
    <row r="2044" hidden="1" x14ac:dyDescent="0.3"/>
    <row r="2045" hidden="1" x14ac:dyDescent="0.3"/>
    <row r="2046" hidden="1" x14ac:dyDescent="0.3"/>
    <row r="2047" hidden="1" x14ac:dyDescent="0.3"/>
    <row r="2048" hidden="1" x14ac:dyDescent="0.3"/>
    <row r="2049" hidden="1" x14ac:dyDescent="0.3"/>
    <row r="2050" hidden="1" x14ac:dyDescent="0.3"/>
    <row r="2051" hidden="1" x14ac:dyDescent="0.3"/>
    <row r="2052" hidden="1" x14ac:dyDescent="0.3"/>
    <row r="2053" hidden="1" x14ac:dyDescent="0.3"/>
    <row r="2054" hidden="1" x14ac:dyDescent="0.3"/>
    <row r="2055" hidden="1" x14ac:dyDescent="0.3"/>
    <row r="2056" hidden="1" x14ac:dyDescent="0.3"/>
    <row r="2057" hidden="1" x14ac:dyDescent="0.3"/>
    <row r="2058" hidden="1" x14ac:dyDescent="0.3"/>
    <row r="2059" hidden="1" x14ac:dyDescent="0.3"/>
    <row r="2060" hidden="1" x14ac:dyDescent="0.3"/>
    <row r="2061" hidden="1" x14ac:dyDescent="0.3"/>
    <row r="2062" hidden="1" x14ac:dyDescent="0.3"/>
    <row r="2063" hidden="1" x14ac:dyDescent="0.3"/>
    <row r="2064" hidden="1" x14ac:dyDescent="0.3"/>
    <row r="2065" hidden="1" x14ac:dyDescent="0.3"/>
    <row r="2066" hidden="1" x14ac:dyDescent="0.3"/>
    <row r="2067" hidden="1" x14ac:dyDescent="0.3"/>
    <row r="2068" hidden="1" x14ac:dyDescent="0.3"/>
    <row r="2069" hidden="1" x14ac:dyDescent="0.3"/>
    <row r="2070" hidden="1" x14ac:dyDescent="0.3"/>
    <row r="2071" hidden="1" x14ac:dyDescent="0.3"/>
    <row r="2072" hidden="1" x14ac:dyDescent="0.3"/>
    <row r="2073" hidden="1" x14ac:dyDescent="0.3"/>
    <row r="2074" hidden="1" x14ac:dyDescent="0.3"/>
    <row r="2075" hidden="1" x14ac:dyDescent="0.3"/>
    <row r="2076" hidden="1" x14ac:dyDescent="0.3"/>
    <row r="2077" hidden="1" x14ac:dyDescent="0.3"/>
    <row r="2078" hidden="1" x14ac:dyDescent="0.3"/>
    <row r="2079" hidden="1" x14ac:dyDescent="0.3"/>
    <row r="2080" hidden="1" x14ac:dyDescent="0.3"/>
    <row r="2081" hidden="1" x14ac:dyDescent="0.3"/>
    <row r="2082" hidden="1" x14ac:dyDescent="0.3"/>
    <row r="2083" hidden="1" x14ac:dyDescent="0.3"/>
    <row r="2084" hidden="1" x14ac:dyDescent="0.3"/>
    <row r="2085" hidden="1" x14ac:dyDescent="0.3"/>
    <row r="2086" hidden="1" x14ac:dyDescent="0.3"/>
    <row r="2087" hidden="1" x14ac:dyDescent="0.3"/>
    <row r="2088" hidden="1" x14ac:dyDescent="0.3"/>
    <row r="2089" hidden="1" x14ac:dyDescent="0.3"/>
    <row r="2090" hidden="1" x14ac:dyDescent="0.3"/>
    <row r="2091" hidden="1" x14ac:dyDescent="0.3"/>
    <row r="2092" hidden="1" x14ac:dyDescent="0.3"/>
    <row r="2093" hidden="1" x14ac:dyDescent="0.3"/>
    <row r="2094" hidden="1" x14ac:dyDescent="0.3"/>
    <row r="2095" hidden="1" x14ac:dyDescent="0.3"/>
    <row r="2096" hidden="1" x14ac:dyDescent="0.3"/>
    <row r="2097" hidden="1" x14ac:dyDescent="0.3"/>
    <row r="2098" hidden="1" x14ac:dyDescent="0.3"/>
    <row r="2099" hidden="1" x14ac:dyDescent="0.3"/>
    <row r="2100" hidden="1" x14ac:dyDescent="0.3"/>
    <row r="2101" hidden="1" x14ac:dyDescent="0.3"/>
    <row r="2102" hidden="1" x14ac:dyDescent="0.3"/>
    <row r="2103" hidden="1" x14ac:dyDescent="0.3"/>
    <row r="2104" hidden="1" x14ac:dyDescent="0.3"/>
    <row r="2105" hidden="1" x14ac:dyDescent="0.3"/>
    <row r="2106" hidden="1" x14ac:dyDescent="0.3"/>
    <row r="2107" hidden="1" x14ac:dyDescent="0.3"/>
    <row r="2108" hidden="1" x14ac:dyDescent="0.3"/>
    <row r="2109" hidden="1" x14ac:dyDescent="0.3"/>
    <row r="2110" hidden="1" x14ac:dyDescent="0.3"/>
    <row r="2111" hidden="1" x14ac:dyDescent="0.3"/>
    <row r="2112" hidden="1" x14ac:dyDescent="0.3"/>
    <row r="2113" hidden="1" x14ac:dyDescent="0.3"/>
    <row r="2114" hidden="1" x14ac:dyDescent="0.3"/>
    <row r="2115" hidden="1" x14ac:dyDescent="0.3"/>
    <row r="2116" hidden="1" x14ac:dyDescent="0.3"/>
    <row r="2117" hidden="1" x14ac:dyDescent="0.3"/>
    <row r="2118" hidden="1" x14ac:dyDescent="0.3"/>
    <row r="2119" hidden="1" x14ac:dyDescent="0.3"/>
    <row r="2120" hidden="1" x14ac:dyDescent="0.3"/>
    <row r="2121" hidden="1" x14ac:dyDescent="0.3"/>
    <row r="2122" hidden="1" x14ac:dyDescent="0.3"/>
    <row r="2123" hidden="1" x14ac:dyDescent="0.3"/>
    <row r="2124" hidden="1" x14ac:dyDescent="0.3"/>
    <row r="2125" hidden="1" x14ac:dyDescent="0.3"/>
    <row r="2126" hidden="1" x14ac:dyDescent="0.3"/>
    <row r="2127" hidden="1" x14ac:dyDescent="0.3"/>
    <row r="2128" hidden="1" x14ac:dyDescent="0.3"/>
    <row r="2129" hidden="1" x14ac:dyDescent="0.3"/>
    <row r="2130" hidden="1" x14ac:dyDescent="0.3"/>
    <row r="2131" hidden="1" x14ac:dyDescent="0.3"/>
    <row r="2132" hidden="1" x14ac:dyDescent="0.3"/>
    <row r="2133" hidden="1" x14ac:dyDescent="0.3"/>
    <row r="2134" hidden="1" x14ac:dyDescent="0.3"/>
    <row r="2135" hidden="1" x14ac:dyDescent="0.3"/>
    <row r="2136" hidden="1" x14ac:dyDescent="0.3"/>
    <row r="2137" hidden="1" x14ac:dyDescent="0.3"/>
    <row r="2138" hidden="1" x14ac:dyDescent="0.3"/>
    <row r="2139" hidden="1" x14ac:dyDescent="0.3"/>
    <row r="2140" hidden="1" x14ac:dyDescent="0.3"/>
    <row r="2141" hidden="1" x14ac:dyDescent="0.3"/>
    <row r="2142" hidden="1" x14ac:dyDescent="0.3"/>
    <row r="2143" hidden="1" x14ac:dyDescent="0.3"/>
    <row r="2144" hidden="1" x14ac:dyDescent="0.3"/>
    <row r="2145" hidden="1" x14ac:dyDescent="0.3"/>
    <row r="2146" hidden="1" x14ac:dyDescent="0.3"/>
    <row r="2147" hidden="1" x14ac:dyDescent="0.3"/>
    <row r="2148" hidden="1" x14ac:dyDescent="0.3"/>
    <row r="2149" hidden="1" x14ac:dyDescent="0.3"/>
    <row r="2150" hidden="1" x14ac:dyDescent="0.3"/>
    <row r="2151" hidden="1" x14ac:dyDescent="0.3"/>
    <row r="2152" hidden="1" x14ac:dyDescent="0.3"/>
    <row r="2153" hidden="1" x14ac:dyDescent="0.3"/>
    <row r="2154" hidden="1" x14ac:dyDescent="0.3"/>
    <row r="2155" hidden="1" x14ac:dyDescent="0.3"/>
    <row r="2156" hidden="1" x14ac:dyDescent="0.3"/>
    <row r="2157" hidden="1" x14ac:dyDescent="0.3"/>
    <row r="2158" hidden="1" x14ac:dyDescent="0.3"/>
    <row r="2159" hidden="1" x14ac:dyDescent="0.3"/>
    <row r="2160" hidden="1" x14ac:dyDescent="0.3"/>
    <row r="2161" hidden="1" x14ac:dyDescent="0.3"/>
    <row r="2162" hidden="1" x14ac:dyDescent="0.3"/>
    <row r="2163" hidden="1" x14ac:dyDescent="0.3"/>
    <row r="2164" hidden="1" x14ac:dyDescent="0.3"/>
    <row r="2165" hidden="1" x14ac:dyDescent="0.3"/>
    <row r="2166" hidden="1" x14ac:dyDescent="0.3"/>
    <row r="2167" hidden="1" x14ac:dyDescent="0.3"/>
    <row r="2168" hidden="1" x14ac:dyDescent="0.3"/>
    <row r="2169" hidden="1" x14ac:dyDescent="0.3"/>
    <row r="2170" hidden="1" x14ac:dyDescent="0.3"/>
    <row r="2171" hidden="1" x14ac:dyDescent="0.3"/>
    <row r="2172" hidden="1" x14ac:dyDescent="0.3"/>
    <row r="2173" hidden="1" x14ac:dyDescent="0.3"/>
    <row r="2174" hidden="1" x14ac:dyDescent="0.3"/>
    <row r="2175" hidden="1" x14ac:dyDescent="0.3"/>
    <row r="2176" hidden="1" x14ac:dyDescent="0.3"/>
    <row r="2177" hidden="1" x14ac:dyDescent="0.3"/>
    <row r="2178" hidden="1" x14ac:dyDescent="0.3"/>
    <row r="2179" hidden="1" x14ac:dyDescent="0.3"/>
    <row r="2180" hidden="1" x14ac:dyDescent="0.3"/>
    <row r="2181" hidden="1" x14ac:dyDescent="0.3"/>
    <row r="2182" hidden="1" x14ac:dyDescent="0.3"/>
    <row r="2183" hidden="1" x14ac:dyDescent="0.3"/>
    <row r="2184" hidden="1" x14ac:dyDescent="0.3"/>
    <row r="2185" hidden="1" x14ac:dyDescent="0.3"/>
    <row r="2186" hidden="1" x14ac:dyDescent="0.3"/>
    <row r="2187" hidden="1" x14ac:dyDescent="0.3"/>
    <row r="2188" hidden="1" x14ac:dyDescent="0.3"/>
    <row r="2189" hidden="1" x14ac:dyDescent="0.3"/>
    <row r="2190" hidden="1" x14ac:dyDescent="0.3"/>
    <row r="2191" hidden="1" x14ac:dyDescent="0.3"/>
    <row r="2192" hidden="1" x14ac:dyDescent="0.3"/>
    <row r="2193" hidden="1" x14ac:dyDescent="0.3"/>
    <row r="2194" hidden="1" x14ac:dyDescent="0.3"/>
    <row r="2195" hidden="1" x14ac:dyDescent="0.3"/>
    <row r="2196" hidden="1" x14ac:dyDescent="0.3"/>
    <row r="2197" hidden="1" x14ac:dyDescent="0.3"/>
    <row r="2198" hidden="1" x14ac:dyDescent="0.3"/>
    <row r="2199" hidden="1" x14ac:dyDescent="0.3"/>
    <row r="2200" hidden="1" x14ac:dyDescent="0.3"/>
    <row r="2201" hidden="1" x14ac:dyDescent="0.3"/>
    <row r="2202" hidden="1" x14ac:dyDescent="0.3"/>
    <row r="2203" hidden="1" x14ac:dyDescent="0.3"/>
    <row r="2204" hidden="1" x14ac:dyDescent="0.3"/>
    <row r="2205" hidden="1" x14ac:dyDescent="0.3"/>
    <row r="2206" hidden="1" x14ac:dyDescent="0.3"/>
    <row r="2207" hidden="1" x14ac:dyDescent="0.3"/>
    <row r="2208" hidden="1" x14ac:dyDescent="0.3"/>
    <row r="2209" hidden="1" x14ac:dyDescent="0.3"/>
    <row r="2210" hidden="1" x14ac:dyDescent="0.3"/>
    <row r="2211" hidden="1" x14ac:dyDescent="0.3"/>
    <row r="2212" hidden="1" x14ac:dyDescent="0.3"/>
    <row r="2213" hidden="1" x14ac:dyDescent="0.3"/>
    <row r="2214" hidden="1" x14ac:dyDescent="0.3"/>
    <row r="2215" hidden="1" x14ac:dyDescent="0.3"/>
    <row r="2216" hidden="1" x14ac:dyDescent="0.3"/>
    <row r="2217" hidden="1" x14ac:dyDescent="0.3"/>
    <row r="2218" hidden="1" x14ac:dyDescent="0.3"/>
    <row r="2219" hidden="1" x14ac:dyDescent="0.3"/>
    <row r="2220" hidden="1" x14ac:dyDescent="0.3"/>
    <row r="2221" hidden="1" x14ac:dyDescent="0.3"/>
    <row r="2222" hidden="1" x14ac:dyDescent="0.3"/>
    <row r="2223" hidden="1" x14ac:dyDescent="0.3"/>
    <row r="2224" hidden="1" x14ac:dyDescent="0.3"/>
    <row r="2225" hidden="1" x14ac:dyDescent="0.3"/>
    <row r="2226" hidden="1" x14ac:dyDescent="0.3"/>
    <row r="2227" hidden="1" x14ac:dyDescent="0.3"/>
    <row r="2228" hidden="1" x14ac:dyDescent="0.3"/>
    <row r="2229" hidden="1" x14ac:dyDescent="0.3"/>
    <row r="2230" hidden="1" x14ac:dyDescent="0.3"/>
    <row r="2231" hidden="1" x14ac:dyDescent="0.3"/>
    <row r="2232" hidden="1" x14ac:dyDescent="0.3"/>
    <row r="2233" hidden="1" x14ac:dyDescent="0.3"/>
    <row r="2234" hidden="1" x14ac:dyDescent="0.3"/>
    <row r="2235" hidden="1" x14ac:dyDescent="0.3"/>
    <row r="2236" hidden="1" x14ac:dyDescent="0.3"/>
    <row r="2237" hidden="1" x14ac:dyDescent="0.3"/>
    <row r="2238" hidden="1" x14ac:dyDescent="0.3"/>
    <row r="2239" hidden="1" x14ac:dyDescent="0.3"/>
    <row r="2240" hidden="1" x14ac:dyDescent="0.3"/>
    <row r="2241" hidden="1" x14ac:dyDescent="0.3"/>
    <row r="2242" hidden="1" x14ac:dyDescent="0.3"/>
    <row r="2243" hidden="1" x14ac:dyDescent="0.3"/>
    <row r="2244" hidden="1" x14ac:dyDescent="0.3"/>
    <row r="2245" hidden="1" x14ac:dyDescent="0.3"/>
    <row r="2246" hidden="1" x14ac:dyDescent="0.3"/>
    <row r="2247" hidden="1" x14ac:dyDescent="0.3"/>
    <row r="2248" hidden="1" x14ac:dyDescent="0.3"/>
    <row r="2249" hidden="1" x14ac:dyDescent="0.3"/>
    <row r="2250" hidden="1" x14ac:dyDescent="0.3"/>
    <row r="2251" hidden="1" x14ac:dyDescent="0.3"/>
    <row r="2252" hidden="1" x14ac:dyDescent="0.3"/>
    <row r="2253" hidden="1" x14ac:dyDescent="0.3"/>
    <row r="2254" hidden="1" x14ac:dyDescent="0.3"/>
    <row r="2255" hidden="1" x14ac:dyDescent="0.3"/>
    <row r="2256" hidden="1" x14ac:dyDescent="0.3"/>
    <row r="2257" hidden="1" x14ac:dyDescent="0.3"/>
    <row r="2258" hidden="1" x14ac:dyDescent="0.3"/>
    <row r="2259" hidden="1" x14ac:dyDescent="0.3"/>
    <row r="2260" hidden="1" x14ac:dyDescent="0.3"/>
    <row r="2261" hidden="1" x14ac:dyDescent="0.3"/>
    <row r="2262" hidden="1" x14ac:dyDescent="0.3"/>
    <row r="2263" hidden="1" x14ac:dyDescent="0.3"/>
    <row r="2264" hidden="1" x14ac:dyDescent="0.3"/>
    <row r="2265" hidden="1" x14ac:dyDescent="0.3"/>
    <row r="2266" hidden="1" x14ac:dyDescent="0.3"/>
    <row r="2267" hidden="1" x14ac:dyDescent="0.3"/>
    <row r="2268" hidden="1" x14ac:dyDescent="0.3"/>
    <row r="2269" hidden="1" x14ac:dyDescent="0.3"/>
    <row r="2270" hidden="1" x14ac:dyDescent="0.3"/>
    <row r="2271" hidden="1" x14ac:dyDescent="0.3"/>
    <row r="2272" hidden="1" x14ac:dyDescent="0.3"/>
    <row r="2273" hidden="1" x14ac:dyDescent="0.3"/>
    <row r="2274" hidden="1" x14ac:dyDescent="0.3"/>
    <row r="2275" hidden="1" x14ac:dyDescent="0.3"/>
    <row r="2276" hidden="1" x14ac:dyDescent="0.3"/>
    <row r="2277" hidden="1" x14ac:dyDescent="0.3"/>
    <row r="2278" hidden="1" x14ac:dyDescent="0.3"/>
    <row r="2279" hidden="1" x14ac:dyDescent="0.3"/>
    <row r="2280" hidden="1" x14ac:dyDescent="0.3"/>
    <row r="2281" hidden="1" x14ac:dyDescent="0.3"/>
    <row r="2282" hidden="1" x14ac:dyDescent="0.3"/>
    <row r="2283" hidden="1" x14ac:dyDescent="0.3"/>
    <row r="2284" hidden="1" x14ac:dyDescent="0.3"/>
    <row r="2285" hidden="1" x14ac:dyDescent="0.3"/>
    <row r="2286" hidden="1" x14ac:dyDescent="0.3"/>
    <row r="2287" hidden="1" x14ac:dyDescent="0.3"/>
    <row r="2288" ht="252.75" hidden="1" customHeight="1" x14ac:dyDescent="0.3"/>
    <row r="2289" x14ac:dyDescent="0.3"/>
    <row r="2290" x14ac:dyDescent="0.3"/>
    <row r="2291" x14ac:dyDescent="0.3"/>
    <row r="2292" x14ac:dyDescent="0.3"/>
  </sheetData>
  <mergeCells count="15">
    <mergeCell ref="A4:A7"/>
    <mergeCell ref="B4:D4"/>
    <mergeCell ref="E4:E7"/>
    <mergeCell ref="F4:H4"/>
    <mergeCell ref="I4:I7"/>
    <mergeCell ref="B5:C5"/>
    <mergeCell ref="F5:F7"/>
    <mergeCell ref="G5:G7"/>
    <mergeCell ref="H5:H7"/>
    <mergeCell ref="B1:C1"/>
    <mergeCell ref="G1:H1"/>
    <mergeCell ref="B2:C2"/>
    <mergeCell ref="F2:H2"/>
    <mergeCell ref="B3:C3"/>
    <mergeCell ref="F3:H3"/>
  </mergeCells>
  <printOptions horizontalCentered="1" verticalCentered="1"/>
  <pageMargins left="0.25" right="0.25" top="0.75" bottom="0.75" header="0.3" footer="0.3"/>
  <pageSetup scale="91" orientation="landscape" verticalDpi="300" r:id="rId1"/>
  <headerFooter alignWithMargins="0">
    <oddFooter>&amp;RPage &amp;P of &amp;N</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2300"/>
  <sheetViews>
    <sheetView zoomScaleNormal="100" workbookViewId="0">
      <selection activeCell="H39" sqref="H39"/>
    </sheetView>
  </sheetViews>
  <sheetFormatPr defaultColWidth="0" defaultRowHeight="15.6" zeroHeight="1" x14ac:dyDescent="0.3"/>
  <cols>
    <col min="1" max="1" width="3.6640625" style="34" customWidth="1"/>
    <col min="2" max="3" width="15" style="49" customWidth="1"/>
    <col min="4" max="4" width="15.33203125" style="50" customWidth="1"/>
    <col min="5" max="5" width="35" style="2" customWidth="1"/>
    <col min="6" max="8" width="15.33203125" style="2" customWidth="1"/>
    <col min="9" max="9" width="3.5546875" style="2" customWidth="1"/>
    <col min="10" max="10" width="4" style="210" customWidth="1"/>
    <col min="11" max="16384" width="0" style="2" hidden="1"/>
  </cols>
  <sheetData>
    <row r="1" spans="1:10" x14ac:dyDescent="0.3">
      <c r="A1" s="34" t="s">
        <v>1</v>
      </c>
      <c r="D1" s="565" t="s">
        <v>119</v>
      </c>
      <c r="E1" s="565"/>
      <c r="F1" s="565"/>
      <c r="H1" s="38"/>
    </row>
    <row r="2" spans="1:10" x14ac:dyDescent="0.3">
      <c r="B2" s="70" t="s">
        <v>77</v>
      </c>
      <c r="D2" s="632" t="s">
        <v>120</v>
      </c>
      <c r="E2" s="632"/>
      <c r="F2" s="632"/>
      <c r="H2" s="128"/>
    </row>
    <row r="3" spans="1:10" x14ac:dyDescent="0.3">
      <c r="B3" s="70" t="s">
        <v>121</v>
      </c>
      <c r="D3" s="565" t="s">
        <v>102</v>
      </c>
      <c r="E3" s="565"/>
      <c r="F3" s="565"/>
      <c r="G3" s="177"/>
    </row>
    <row r="4" spans="1:10" x14ac:dyDescent="0.25">
      <c r="A4" s="52"/>
      <c r="B4" s="71"/>
      <c r="C4" s="71"/>
      <c r="D4" s="633" t="s">
        <v>49</v>
      </c>
      <c r="E4" s="633"/>
      <c r="F4" s="633"/>
      <c r="G4" s="603" t="s">
        <v>1</v>
      </c>
      <c r="H4" s="603"/>
      <c r="I4" s="603"/>
    </row>
    <row r="5" spans="1:10" ht="12.6" customHeight="1" x14ac:dyDescent="0.25">
      <c r="A5" s="546"/>
      <c r="B5" s="596" t="s">
        <v>14</v>
      </c>
      <c r="C5" s="597"/>
      <c r="D5" s="598"/>
      <c r="E5" s="599" t="s">
        <v>124</v>
      </c>
      <c r="F5" s="586" t="s">
        <v>125</v>
      </c>
      <c r="G5" s="577"/>
      <c r="H5" s="578"/>
      <c r="I5" s="556"/>
    </row>
    <row r="6" spans="1:10" ht="12.6" customHeight="1" x14ac:dyDescent="0.25">
      <c r="A6" s="547"/>
      <c r="B6" s="606" t="s">
        <v>16</v>
      </c>
      <c r="C6" s="607"/>
      <c r="D6" s="8" t="s">
        <v>17</v>
      </c>
      <c r="E6" s="580"/>
      <c r="F6" s="587"/>
      <c r="G6" s="588"/>
      <c r="H6" s="601"/>
      <c r="I6" s="557"/>
    </row>
    <row r="7" spans="1:10" ht="12.6" customHeight="1" x14ac:dyDescent="0.25">
      <c r="A7" s="547"/>
      <c r="B7" s="8" t="s">
        <v>22</v>
      </c>
      <c r="C7" s="8" t="s">
        <v>23</v>
      </c>
      <c r="D7" s="10" t="s">
        <v>24</v>
      </c>
      <c r="E7" s="580"/>
      <c r="F7" s="8" t="s">
        <v>126</v>
      </c>
      <c r="G7" s="8" t="s">
        <v>20</v>
      </c>
      <c r="H7" s="8" t="s">
        <v>21</v>
      </c>
      <c r="I7" s="557"/>
    </row>
    <row r="8" spans="1:10" ht="12.6" customHeight="1" x14ac:dyDescent="0.25">
      <c r="A8" s="548"/>
      <c r="B8" s="150" t="s">
        <v>363</v>
      </c>
      <c r="C8" s="150" t="s">
        <v>364</v>
      </c>
      <c r="D8" s="151" t="s">
        <v>365</v>
      </c>
      <c r="E8" s="588"/>
      <c r="F8" s="11" t="s">
        <v>25</v>
      </c>
      <c r="G8" s="11" t="s">
        <v>26</v>
      </c>
      <c r="H8" s="11" t="s">
        <v>27</v>
      </c>
      <c r="I8" s="558"/>
    </row>
    <row r="9" spans="1:10" s="55" customFormat="1" ht="12" customHeight="1" x14ac:dyDescent="0.25">
      <c r="A9" s="16"/>
      <c r="B9" s="635"/>
      <c r="C9" s="635"/>
      <c r="D9" s="635"/>
      <c r="E9" s="54" t="s">
        <v>127</v>
      </c>
      <c r="F9" s="608"/>
      <c r="G9" s="608"/>
      <c r="H9" s="608"/>
      <c r="I9" s="53"/>
      <c r="J9" s="211"/>
    </row>
    <row r="10" spans="1:10" s="55" customFormat="1" ht="12" customHeight="1" x14ac:dyDescent="0.25">
      <c r="A10" s="19">
        <v>1</v>
      </c>
      <c r="B10" s="146">
        <v>24500</v>
      </c>
      <c r="C10" s="146">
        <v>20679</v>
      </c>
      <c r="D10" s="146">
        <v>29500</v>
      </c>
      <c r="E10" s="21" t="s">
        <v>226</v>
      </c>
      <c r="F10" s="20">
        <f>'LB-31 Library D Req'!J9</f>
        <v>29500</v>
      </c>
      <c r="G10" s="20">
        <v>29500</v>
      </c>
      <c r="H10" s="20">
        <v>29500</v>
      </c>
      <c r="I10" s="19">
        <v>1</v>
      </c>
      <c r="J10" s="211"/>
    </row>
    <row r="11" spans="1:10" s="55" customFormat="1" ht="12" customHeight="1" x14ac:dyDescent="0.25">
      <c r="A11" s="19">
        <v>2</v>
      </c>
      <c r="B11" s="146">
        <v>2450</v>
      </c>
      <c r="C11" s="146">
        <v>2007</v>
      </c>
      <c r="D11" s="146">
        <v>2400</v>
      </c>
      <c r="E11" s="21" t="s">
        <v>152</v>
      </c>
      <c r="F11" s="20">
        <f>'LB-31 Library D Req'!J10</f>
        <v>2900</v>
      </c>
      <c r="G11" s="20">
        <v>2900</v>
      </c>
      <c r="H11" s="20">
        <v>2900</v>
      </c>
      <c r="I11" s="19">
        <v>2</v>
      </c>
      <c r="J11" s="211"/>
    </row>
    <row r="12" spans="1:10" s="55" customFormat="1" ht="12" customHeight="1" x14ac:dyDescent="0.25">
      <c r="A12" s="19">
        <v>3</v>
      </c>
      <c r="B12" s="146">
        <v>0</v>
      </c>
      <c r="C12" s="146">
        <v>0</v>
      </c>
      <c r="D12" s="146">
        <v>0</v>
      </c>
      <c r="E12" s="21" t="s">
        <v>153</v>
      </c>
      <c r="F12" s="146">
        <f>'LB-31 Library D Req'!J11</f>
        <v>8400</v>
      </c>
      <c r="G12" s="20">
        <v>8400</v>
      </c>
      <c r="H12" s="20">
        <v>8400</v>
      </c>
      <c r="I12" s="19">
        <v>3</v>
      </c>
      <c r="J12" s="211"/>
    </row>
    <row r="13" spans="1:10" s="55" customFormat="1" ht="12" customHeight="1" x14ac:dyDescent="0.25">
      <c r="A13" s="19">
        <v>4</v>
      </c>
      <c r="B13" s="166"/>
      <c r="C13" s="146"/>
      <c r="D13" s="146"/>
      <c r="E13" s="21">
        <v>4</v>
      </c>
      <c r="F13" s="20"/>
      <c r="G13" s="20"/>
      <c r="H13" s="20"/>
      <c r="I13" s="19">
        <v>4</v>
      </c>
      <c r="J13" s="211"/>
    </row>
    <row r="14" spans="1:10" s="55" customFormat="1" ht="12" customHeight="1" x14ac:dyDescent="0.25">
      <c r="A14" s="19">
        <v>5</v>
      </c>
      <c r="B14" s="166"/>
      <c r="C14" s="166"/>
      <c r="D14" s="166"/>
      <c r="E14" s="21">
        <v>5</v>
      </c>
      <c r="F14" s="20"/>
      <c r="G14" s="20"/>
      <c r="H14" s="20"/>
      <c r="I14" s="19">
        <v>5</v>
      </c>
      <c r="J14" s="211"/>
    </row>
    <row r="15" spans="1:10" s="55" customFormat="1" ht="12" customHeight="1" x14ac:dyDescent="0.25">
      <c r="A15" s="19">
        <v>6</v>
      </c>
      <c r="B15" s="166"/>
      <c r="C15" s="166"/>
      <c r="D15" s="166"/>
      <c r="E15" s="21">
        <v>6</v>
      </c>
      <c r="F15" s="20"/>
      <c r="G15" s="20"/>
      <c r="H15" s="20"/>
      <c r="I15" s="19">
        <v>6</v>
      </c>
      <c r="J15" s="211"/>
    </row>
    <row r="16" spans="1:10" s="59" customFormat="1" ht="22.2" customHeight="1" x14ac:dyDescent="0.25">
      <c r="A16" s="56">
        <v>7</v>
      </c>
      <c r="B16" s="198">
        <f>SUM(B10:B15)</f>
        <v>26950</v>
      </c>
      <c r="C16" s="198">
        <f>SUM(C10:C15)</f>
        <v>22686</v>
      </c>
      <c r="D16" s="198">
        <f>SUM(D10:D15)</f>
        <v>31900</v>
      </c>
      <c r="E16" s="58" t="s">
        <v>132</v>
      </c>
      <c r="F16" s="57">
        <f>SUM(F10:F15)</f>
        <v>40800</v>
      </c>
      <c r="G16" s="57">
        <f>SUM(G10:G15)</f>
        <v>40800</v>
      </c>
      <c r="H16" s="57">
        <f>SUM(H10:H15)</f>
        <v>40800</v>
      </c>
      <c r="I16" s="56">
        <v>7</v>
      </c>
      <c r="J16" s="212"/>
    </row>
    <row r="17" spans="1:10" s="55" customFormat="1" ht="12" customHeight="1" x14ac:dyDescent="0.25">
      <c r="A17" s="16" t="s">
        <v>1</v>
      </c>
      <c r="B17" s="634"/>
      <c r="C17" s="634"/>
      <c r="D17" s="634"/>
      <c r="E17" s="54" t="s">
        <v>133</v>
      </c>
      <c r="F17" s="615"/>
      <c r="G17" s="615"/>
      <c r="H17" s="615"/>
      <c r="I17" s="16" t="s">
        <v>1</v>
      </c>
      <c r="J17" s="211"/>
    </row>
    <row r="18" spans="1:10" s="55" customFormat="1" ht="12" customHeight="1" x14ac:dyDescent="0.25">
      <c r="A18" s="19">
        <v>8</v>
      </c>
      <c r="B18" s="146">
        <v>5600</v>
      </c>
      <c r="C18" s="146">
        <v>12931</v>
      </c>
      <c r="D18" s="146">
        <v>5000</v>
      </c>
      <c r="E18" s="21" t="s">
        <v>154</v>
      </c>
      <c r="F18" s="20">
        <v>5000</v>
      </c>
      <c r="G18" s="20">
        <v>5000</v>
      </c>
      <c r="H18" s="20">
        <v>5000</v>
      </c>
      <c r="I18" s="19">
        <v>8</v>
      </c>
      <c r="J18" s="211"/>
    </row>
    <row r="19" spans="1:10" s="55" customFormat="1" ht="12" customHeight="1" x14ac:dyDescent="0.25">
      <c r="A19" s="19">
        <v>9</v>
      </c>
      <c r="B19" s="146"/>
      <c r="C19" s="146"/>
      <c r="D19" s="146"/>
      <c r="E19" s="21">
        <v>9</v>
      </c>
      <c r="F19" s="20"/>
      <c r="G19" s="20"/>
      <c r="H19" s="20"/>
      <c r="I19" s="19">
        <v>9</v>
      </c>
      <c r="J19" s="211"/>
    </row>
    <row r="20" spans="1:10" s="55" customFormat="1" ht="12" customHeight="1" x14ac:dyDescent="0.25">
      <c r="A20" s="19">
        <v>10</v>
      </c>
      <c r="B20" s="146">
        <v>7750</v>
      </c>
      <c r="C20" s="146">
        <v>45</v>
      </c>
      <c r="D20" s="146">
        <v>8711</v>
      </c>
      <c r="E20" s="21" t="s">
        <v>155</v>
      </c>
      <c r="F20" s="20">
        <v>11150</v>
      </c>
      <c r="G20" s="20">
        <v>11150</v>
      </c>
      <c r="H20" s="20">
        <v>11150</v>
      </c>
      <c r="I20" s="19">
        <v>10</v>
      </c>
      <c r="J20" s="211"/>
    </row>
    <row r="21" spans="1:10" s="55" customFormat="1" ht="12" customHeight="1" x14ac:dyDescent="0.25">
      <c r="A21" s="19">
        <v>11</v>
      </c>
      <c r="B21" s="166"/>
      <c r="C21" s="146"/>
      <c r="D21" s="146"/>
      <c r="E21" s="21">
        <v>11</v>
      </c>
      <c r="F21" s="20"/>
      <c r="G21" s="20"/>
      <c r="H21" s="20"/>
      <c r="I21" s="19">
        <v>11</v>
      </c>
      <c r="J21" s="211"/>
    </row>
    <row r="22" spans="1:10" s="55" customFormat="1" ht="12" customHeight="1" x14ac:dyDescent="0.25">
      <c r="A22" s="19">
        <v>12</v>
      </c>
      <c r="B22" s="166"/>
      <c r="C22" s="166"/>
      <c r="D22" s="166"/>
      <c r="E22" s="21">
        <v>12</v>
      </c>
      <c r="F22" s="20"/>
      <c r="G22" s="20"/>
      <c r="H22" s="20"/>
      <c r="I22" s="19">
        <v>12</v>
      </c>
      <c r="J22" s="211"/>
    </row>
    <row r="23" spans="1:10" s="55" customFormat="1" ht="12" customHeight="1" x14ac:dyDescent="0.25">
      <c r="A23" s="19">
        <v>13</v>
      </c>
      <c r="B23" s="166"/>
      <c r="C23" s="166"/>
      <c r="D23" s="166"/>
      <c r="E23" s="21">
        <v>13</v>
      </c>
      <c r="F23" s="20"/>
      <c r="G23" s="20"/>
      <c r="H23" s="20"/>
      <c r="I23" s="19">
        <v>13</v>
      </c>
      <c r="J23" s="211"/>
    </row>
    <row r="24" spans="1:10" s="59" customFormat="1" ht="22.2" customHeight="1" x14ac:dyDescent="0.25">
      <c r="A24" s="56">
        <v>14</v>
      </c>
      <c r="B24" s="198">
        <f>SUM(B18:B23)</f>
        <v>13350</v>
      </c>
      <c r="C24" s="198">
        <f>SUM(C18:C23)</f>
        <v>12976</v>
      </c>
      <c r="D24" s="198">
        <f>SUM(D18:D23)</f>
        <v>13711</v>
      </c>
      <c r="E24" s="58" t="s">
        <v>136</v>
      </c>
      <c r="F24" s="57">
        <f>SUM(F18:F23)</f>
        <v>16150</v>
      </c>
      <c r="G24" s="57">
        <f>SUM(G18:G23)</f>
        <v>16150</v>
      </c>
      <c r="H24" s="57">
        <f>SUM(H18:H23)</f>
        <v>16150</v>
      </c>
      <c r="I24" s="56">
        <v>14</v>
      </c>
      <c r="J24" s="212"/>
    </row>
    <row r="25" spans="1:10" s="55" customFormat="1" ht="12" customHeight="1" x14ac:dyDescent="0.25">
      <c r="A25" s="16" t="s">
        <v>1</v>
      </c>
      <c r="B25" s="634"/>
      <c r="C25" s="634"/>
      <c r="D25" s="634"/>
      <c r="E25" s="54" t="s">
        <v>137</v>
      </c>
      <c r="F25" s="615"/>
      <c r="G25" s="615"/>
      <c r="H25" s="615"/>
      <c r="I25" s="16"/>
      <c r="J25" s="211"/>
    </row>
    <row r="26" spans="1:10" s="55" customFormat="1" ht="12" customHeight="1" x14ac:dyDescent="0.25">
      <c r="A26" s="19">
        <v>15</v>
      </c>
      <c r="B26" s="166"/>
      <c r="C26" s="166"/>
      <c r="D26" s="166"/>
      <c r="E26" s="21">
        <v>15</v>
      </c>
      <c r="F26" s="20"/>
      <c r="G26" s="20"/>
      <c r="H26" s="20"/>
      <c r="I26" s="19">
        <v>15</v>
      </c>
      <c r="J26" s="211"/>
    </row>
    <row r="27" spans="1:10" s="55" customFormat="1" ht="12" customHeight="1" x14ac:dyDescent="0.25">
      <c r="A27" s="19">
        <v>16</v>
      </c>
      <c r="B27" s="166"/>
      <c r="C27" s="166"/>
      <c r="D27" s="166"/>
      <c r="E27" s="21">
        <v>16</v>
      </c>
      <c r="F27" s="20"/>
      <c r="G27" s="20"/>
      <c r="H27" s="20"/>
      <c r="I27" s="19">
        <v>16</v>
      </c>
      <c r="J27" s="211"/>
    </row>
    <row r="28" spans="1:10" s="55" customFormat="1" ht="12" customHeight="1" x14ac:dyDescent="0.25">
      <c r="A28" s="19">
        <v>17</v>
      </c>
      <c r="B28" s="166" t="s">
        <v>1</v>
      </c>
      <c r="C28" s="166"/>
      <c r="D28" s="166"/>
      <c r="E28" s="21">
        <v>17</v>
      </c>
      <c r="F28" s="20"/>
      <c r="G28" s="20"/>
      <c r="H28" s="20"/>
      <c r="I28" s="19">
        <v>17</v>
      </c>
      <c r="J28" s="211"/>
    </row>
    <row r="29" spans="1:10" s="55" customFormat="1" ht="12" customHeight="1" x14ac:dyDescent="0.25">
      <c r="A29" s="19">
        <v>18</v>
      </c>
      <c r="B29" s="166"/>
      <c r="C29" s="166"/>
      <c r="D29" s="166"/>
      <c r="E29" s="21">
        <v>18</v>
      </c>
      <c r="F29" s="20"/>
      <c r="G29" s="20"/>
      <c r="H29" s="20"/>
      <c r="I29" s="19">
        <v>18</v>
      </c>
      <c r="J29" s="211"/>
    </row>
    <row r="30" spans="1:10" s="55" customFormat="1" ht="12" customHeight="1" x14ac:dyDescent="0.25">
      <c r="A30" s="19">
        <v>19</v>
      </c>
      <c r="B30" s="166"/>
      <c r="C30" s="166"/>
      <c r="D30" s="166"/>
      <c r="E30" s="21">
        <v>19</v>
      </c>
      <c r="F30" s="20"/>
      <c r="G30" s="20"/>
      <c r="H30" s="20"/>
      <c r="I30" s="19">
        <v>19</v>
      </c>
      <c r="J30" s="211"/>
    </row>
    <row r="31" spans="1:10" s="55" customFormat="1" ht="12" customHeight="1" x14ac:dyDescent="0.25">
      <c r="A31" s="19">
        <v>20</v>
      </c>
      <c r="B31" s="166"/>
      <c r="C31" s="166"/>
      <c r="D31" s="166"/>
      <c r="E31" s="21">
        <v>20</v>
      </c>
      <c r="F31" s="20"/>
      <c r="G31" s="20"/>
      <c r="H31" s="20"/>
      <c r="I31" s="19">
        <v>20</v>
      </c>
      <c r="J31" s="211"/>
    </row>
    <row r="32" spans="1:10" s="59" customFormat="1" ht="22.2" customHeight="1" x14ac:dyDescent="0.25">
      <c r="A32" s="56">
        <v>21</v>
      </c>
      <c r="B32" s="198">
        <f>SUM(B26:B31)</f>
        <v>0</v>
      </c>
      <c r="C32" s="198">
        <f>SUM(C26:C31)</f>
        <v>0</v>
      </c>
      <c r="D32" s="198">
        <f>SUM(D26:D31)</f>
        <v>0</v>
      </c>
      <c r="E32" s="58" t="s">
        <v>156</v>
      </c>
      <c r="F32" s="57">
        <f>SUM(F26:F31)</f>
        <v>0</v>
      </c>
      <c r="G32" s="57">
        <f>SUM(G26:G31)</f>
        <v>0</v>
      </c>
      <c r="H32" s="57">
        <f>SUM(H26:H31)</f>
        <v>0</v>
      </c>
      <c r="I32" s="56">
        <v>21</v>
      </c>
      <c r="J32" s="212"/>
    </row>
    <row r="33" spans="1:10" s="55" customFormat="1" ht="12" customHeight="1" x14ac:dyDescent="0.25">
      <c r="A33" s="16" t="s">
        <v>1</v>
      </c>
      <c r="B33" s="634"/>
      <c r="C33" s="634"/>
      <c r="D33" s="634"/>
      <c r="E33" s="54" t="s">
        <v>141</v>
      </c>
      <c r="F33" s="615"/>
      <c r="G33" s="615"/>
      <c r="H33" s="615"/>
      <c r="I33" s="16" t="s">
        <v>1</v>
      </c>
      <c r="J33" s="211"/>
    </row>
    <row r="34" spans="1:10" s="55" customFormat="1" ht="12" customHeight="1" x14ac:dyDescent="0.25">
      <c r="A34" s="19">
        <v>22</v>
      </c>
      <c r="B34" s="166"/>
      <c r="C34" s="166"/>
      <c r="D34" s="166"/>
      <c r="E34" s="21" t="s">
        <v>157</v>
      </c>
      <c r="F34" s="20"/>
      <c r="G34" s="20"/>
      <c r="H34" s="20"/>
      <c r="I34" s="19">
        <v>22</v>
      </c>
      <c r="J34" s="211"/>
    </row>
    <row r="35" spans="1:10" s="55" customFormat="1" ht="12" customHeight="1" x14ac:dyDescent="0.25">
      <c r="A35" s="19">
        <v>23</v>
      </c>
      <c r="B35" s="166">
        <v>0</v>
      </c>
      <c r="C35" s="166">
        <v>0</v>
      </c>
      <c r="D35" s="166">
        <v>0</v>
      </c>
      <c r="E35" s="21" t="s">
        <v>158</v>
      </c>
      <c r="F35" s="20"/>
      <c r="G35" s="20"/>
      <c r="H35" s="20"/>
      <c r="I35" s="19">
        <v>23</v>
      </c>
      <c r="J35" s="211"/>
    </row>
    <row r="36" spans="1:10" s="55" customFormat="1" ht="12" customHeight="1" x14ac:dyDescent="0.25">
      <c r="A36" s="19">
        <v>24</v>
      </c>
      <c r="B36" s="166"/>
      <c r="C36" s="166"/>
      <c r="D36" s="166"/>
      <c r="E36" s="21">
        <v>24</v>
      </c>
      <c r="F36" s="20"/>
      <c r="G36" s="20"/>
      <c r="H36" s="20"/>
      <c r="I36" s="19">
        <v>24</v>
      </c>
      <c r="J36" s="211"/>
    </row>
    <row r="37" spans="1:10" s="59" customFormat="1" ht="12" customHeight="1" x14ac:dyDescent="0.25">
      <c r="A37" s="56">
        <v>25</v>
      </c>
      <c r="B37" s="198">
        <v>0</v>
      </c>
      <c r="C37" s="198">
        <f>SUM(C34:C36)</f>
        <v>0</v>
      </c>
      <c r="D37" s="198">
        <f>SUM(D34:D36)</f>
        <v>0</v>
      </c>
      <c r="E37" s="58" t="s">
        <v>146</v>
      </c>
      <c r="F37" s="139">
        <v>0</v>
      </c>
      <c r="G37" s="60">
        <f>SUM(G34:G36)</f>
        <v>0</v>
      </c>
      <c r="H37" s="60">
        <f>SUM(H34:H36)</f>
        <v>0</v>
      </c>
      <c r="I37" s="56">
        <v>25</v>
      </c>
      <c r="J37" s="212"/>
    </row>
    <row r="38" spans="1:10" s="55" customFormat="1" ht="12" customHeight="1" x14ac:dyDescent="0.25">
      <c r="A38" s="19">
        <v>26</v>
      </c>
      <c r="B38" s="199"/>
      <c r="C38" s="166"/>
      <c r="D38" s="166"/>
      <c r="E38" s="56" t="s">
        <v>147</v>
      </c>
      <c r="F38" s="61">
        <v>11010</v>
      </c>
      <c r="G38" s="61">
        <v>11010</v>
      </c>
      <c r="H38" s="61">
        <v>11010</v>
      </c>
      <c r="I38" s="19">
        <v>26</v>
      </c>
      <c r="J38" s="211"/>
    </row>
    <row r="39" spans="1:10" s="55" customFormat="1" ht="12" customHeight="1" x14ac:dyDescent="0.25">
      <c r="A39" s="19">
        <v>27</v>
      </c>
      <c r="B39" s="166">
        <v>0</v>
      </c>
      <c r="C39" s="167"/>
      <c r="D39" s="167"/>
      <c r="E39" s="19" t="s">
        <v>148</v>
      </c>
      <c r="F39" s="22"/>
      <c r="G39" s="22"/>
      <c r="H39" s="22"/>
      <c r="I39" s="19">
        <v>27</v>
      </c>
      <c r="J39" s="211"/>
    </row>
    <row r="40" spans="1:10" s="55" customFormat="1" ht="12" customHeight="1" thickBot="1" x14ac:dyDescent="0.3">
      <c r="A40" s="23">
        <v>28</v>
      </c>
      <c r="B40" s="170"/>
      <c r="C40" s="147">
        <v>22550</v>
      </c>
      <c r="D40" s="147">
        <v>3000</v>
      </c>
      <c r="E40" s="64" t="s">
        <v>149</v>
      </c>
      <c r="F40" s="63">
        <v>0</v>
      </c>
      <c r="G40" s="63"/>
      <c r="H40" s="63"/>
      <c r="I40" s="23">
        <v>28</v>
      </c>
      <c r="J40" s="211"/>
    </row>
    <row r="41" spans="1:10" s="59" customFormat="1" ht="13.8" thickBot="1" x14ac:dyDescent="0.3">
      <c r="A41" s="65">
        <v>29</v>
      </c>
      <c r="B41" s="169">
        <f>+B16+B24+B32+B37+B39</f>
        <v>40300</v>
      </c>
      <c r="C41" s="169">
        <f>+C16+C24+C32+C37+C39+C40</f>
        <v>58212</v>
      </c>
      <c r="D41" s="169">
        <f>+D16+D24+D32+D37+D38+D39+D40</f>
        <v>48611</v>
      </c>
      <c r="E41" s="66" t="s">
        <v>150</v>
      </c>
      <c r="F41" s="28">
        <f>+F16+F24+F32+F37+F38+F39+F40</f>
        <v>67960</v>
      </c>
      <c r="G41" s="28">
        <f>+G16+G24+G32+G37+G38+G39+G40</f>
        <v>67960</v>
      </c>
      <c r="H41" s="28">
        <f>+H16+H24+H32+H37+H38+H39+H40</f>
        <v>67960</v>
      </c>
      <c r="I41" s="67">
        <v>29</v>
      </c>
      <c r="J41" s="213"/>
    </row>
    <row r="42" spans="1:10" s="55" customFormat="1" ht="16.95" customHeight="1" x14ac:dyDescent="0.3">
      <c r="A42" s="34"/>
      <c r="B42" s="72" t="s">
        <v>151</v>
      </c>
      <c r="C42" s="49"/>
      <c r="D42" s="50"/>
      <c r="E42" s="2"/>
      <c r="F42" s="215" t="str">
        <f>IF(NOT(F41='LB-20 Library'!F40),"RESOURCES &lt;&gt; REQUIREMENTS", "")</f>
        <v/>
      </c>
      <c r="G42" s="2"/>
      <c r="H42" s="2"/>
      <c r="I42" s="2"/>
      <c r="J42" s="210"/>
    </row>
    <row r="43" spans="1:10" s="55" customFormat="1" ht="12" customHeight="1" x14ac:dyDescent="0.3">
      <c r="A43" s="34"/>
      <c r="B43" s="49"/>
      <c r="C43" s="49"/>
      <c r="D43" s="50"/>
      <c r="E43" s="2"/>
      <c r="F43" s="2"/>
      <c r="G43" s="2"/>
      <c r="H43" s="2"/>
      <c r="I43" s="2"/>
      <c r="J43" s="210"/>
    </row>
    <row r="44" spans="1:10" s="55" customFormat="1" ht="20.100000000000001" customHeight="1" x14ac:dyDescent="0.3">
      <c r="A44" s="34"/>
      <c r="B44" s="49"/>
      <c r="C44" s="49"/>
      <c r="D44" s="50"/>
      <c r="E44" s="2"/>
      <c r="F44" s="2"/>
      <c r="G44" s="2"/>
      <c r="H44" s="2"/>
      <c r="I44" s="2"/>
      <c r="J44" s="210"/>
    </row>
    <row r="45" spans="1:10" ht="15" customHeight="1" x14ac:dyDescent="0.3"/>
    <row r="46" spans="1:10" ht="10.95" hidden="1" customHeight="1" x14ac:dyDescent="0.3"/>
    <row r="47" spans="1:10" ht="10.95" hidden="1" customHeight="1" x14ac:dyDescent="0.3"/>
    <row r="48" spans="1:10" ht="10.95" hidden="1" customHeight="1" x14ac:dyDescent="0.3"/>
    <row r="49" ht="10.95" hidden="1" customHeight="1" x14ac:dyDescent="0.3"/>
    <row r="50" ht="10.95" hidden="1" customHeight="1" x14ac:dyDescent="0.3"/>
    <row r="51" ht="10.95" hidden="1" customHeight="1" x14ac:dyDescent="0.3"/>
    <row r="52" ht="10.95" hidden="1" customHeight="1" x14ac:dyDescent="0.3"/>
    <row r="53" ht="10.95" hidden="1" customHeight="1" x14ac:dyDescent="0.3"/>
    <row r="54" ht="10.95" hidden="1" customHeight="1" x14ac:dyDescent="0.3"/>
    <row r="55" ht="10.199999999999999" hidden="1" customHeight="1" x14ac:dyDescent="0.3"/>
    <row r="56" ht="10.199999999999999" hidden="1" customHeight="1" x14ac:dyDescent="0.3"/>
    <row r="57" ht="10.199999999999999" hidden="1" customHeight="1" x14ac:dyDescent="0.3"/>
    <row r="58" ht="10.199999999999999" hidden="1" customHeight="1" x14ac:dyDescent="0.3"/>
    <row r="59" ht="10.199999999999999" hidden="1" customHeight="1" x14ac:dyDescent="0.3"/>
    <row r="60" ht="10.199999999999999" hidden="1" customHeight="1" x14ac:dyDescent="0.3"/>
    <row r="61" ht="10.199999999999999" hidden="1" customHeight="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row r="1696" hidden="1" x14ac:dyDescent="0.3"/>
    <row r="1697" hidden="1" x14ac:dyDescent="0.3"/>
    <row r="1698" hidden="1" x14ac:dyDescent="0.3"/>
    <row r="1699" hidden="1" x14ac:dyDescent="0.3"/>
    <row r="1700" hidden="1" x14ac:dyDescent="0.3"/>
    <row r="1701" hidden="1" x14ac:dyDescent="0.3"/>
    <row r="1702" hidden="1" x14ac:dyDescent="0.3"/>
    <row r="1703" hidden="1" x14ac:dyDescent="0.3"/>
    <row r="1704" hidden="1" x14ac:dyDescent="0.3"/>
    <row r="1705" hidden="1" x14ac:dyDescent="0.3"/>
    <row r="1706" hidden="1" x14ac:dyDescent="0.3"/>
    <row r="1707" hidden="1" x14ac:dyDescent="0.3"/>
    <row r="1708" hidden="1" x14ac:dyDescent="0.3"/>
    <row r="1709" hidden="1" x14ac:dyDescent="0.3"/>
    <row r="1710" hidden="1" x14ac:dyDescent="0.3"/>
    <row r="1711" hidden="1" x14ac:dyDescent="0.3"/>
    <row r="1712" hidden="1" x14ac:dyDescent="0.3"/>
    <row r="1713" hidden="1" x14ac:dyDescent="0.3"/>
    <row r="1714" hidden="1" x14ac:dyDescent="0.3"/>
    <row r="1715" hidden="1" x14ac:dyDescent="0.3"/>
    <row r="1716" hidden="1" x14ac:dyDescent="0.3"/>
    <row r="1717" hidden="1" x14ac:dyDescent="0.3"/>
    <row r="1718" hidden="1" x14ac:dyDescent="0.3"/>
    <row r="1719" hidden="1" x14ac:dyDescent="0.3"/>
    <row r="1720" hidden="1" x14ac:dyDescent="0.3"/>
    <row r="1721" hidden="1" x14ac:dyDescent="0.3"/>
    <row r="1722" hidden="1" x14ac:dyDescent="0.3"/>
    <row r="1723" hidden="1" x14ac:dyDescent="0.3"/>
    <row r="1724" hidden="1" x14ac:dyDescent="0.3"/>
    <row r="1725" hidden="1" x14ac:dyDescent="0.3"/>
    <row r="1726" hidden="1" x14ac:dyDescent="0.3"/>
    <row r="1727" hidden="1" x14ac:dyDescent="0.3"/>
    <row r="1728" hidden="1" x14ac:dyDescent="0.3"/>
    <row r="1729" hidden="1" x14ac:dyDescent="0.3"/>
    <row r="1730" hidden="1" x14ac:dyDescent="0.3"/>
    <row r="1731" hidden="1" x14ac:dyDescent="0.3"/>
    <row r="1732" hidden="1" x14ac:dyDescent="0.3"/>
    <row r="1733" hidden="1" x14ac:dyDescent="0.3"/>
    <row r="1734" hidden="1" x14ac:dyDescent="0.3"/>
    <row r="1735" hidden="1" x14ac:dyDescent="0.3"/>
    <row r="1736" hidden="1" x14ac:dyDescent="0.3"/>
    <row r="1737" hidden="1" x14ac:dyDescent="0.3"/>
    <row r="1738" hidden="1" x14ac:dyDescent="0.3"/>
    <row r="1739" hidden="1" x14ac:dyDescent="0.3"/>
    <row r="1740" hidden="1" x14ac:dyDescent="0.3"/>
    <row r="1741" hidden="1" x14ac:dyDescent="0.3"/>
    <row r="1742" hidden="1" x14ac:dyDescent="0.3"/>
    <row r="1743" hidden="1" x14ac:dyDescent="0.3"/>
    <row r="1744" hidden="1" x14ac:dyDescent="0.3"/>
    <row r="1745" hidden="1" x14ac:dyDescent="0.3"/>
    <row r="1746" hidden="1" x14ac:dyDescent="0.3"/>
    <row r="1747" hidden="1" x14ac:dyDescent="0.3"/>
    <row r="1748" hidden="1" x14ac:dyDescent="0.3"/>
    <row r="1749" hidden="1" x14ac:dyDescent="0.3"/>
    <row r="1750" hidden="1" x14ac:dyDescent="0.3"/>
    <row r="1751" hidden="1" x14ac:dyDescent="0.3"/>
    <row r="1752" hidden="1" x14ac:dyDescent="0.3"/>
    <row r="1753" hidden="1" x14ac:dyDescent="0.3"/>
    <row r="1754" hidden="1" x14ac:dyDescent="0.3"/>
    <row r="1755" hidden="1" x14ac:dyDescent="0.3"/>
    <row r="1756" hidden="1" x14ac:dyDescent="0.3"/>
    <row r="1757" hidden="1" x14ac:dyDescent="0.3"/>
    <row r="1758" hidden="1" x14ac:dyDescent="0.3"/>
    <row r="1759" hidden="1" x14ac:dyDescent="0.3"/>
    <row r="1760" hidden="1" x14ac:dyDescent="0.3"/>
    <row r="1761" hidden="1" x14ac:dyDescent="0.3"/>
    <row r="1762" hidden="1" x14ac:dyDescent="0.3"/>
    <row r="1763" hidden="1" x14ac:dyDescent="0.3"/>
    <row r="1764" hidden="1" x14ac:dyDescent="0.3"/>
    <row r="1765" hidden="1" x14ac:dyDescent="0.3"/>
    <row r="1766" hidden="1" x14ac:dyDescent="0.3"/>
    <row r="1767" hidden="1" x14ac:dyDescent="0.3"/>
    <row r="1768" hidden="1" x14ac:dyDescent="0.3"/>
    <row r="1769" hidden="1" x14ac:dyDescent="0.3"/>
    <row r="1770" hidden="1" x14ac:dyDescent="0.3"/>
    <row r="1771" hidden="1" x14ac:dyDescent="0.3"/>
    <row r="1772" hidden="1" x14ac:dyDescent="0.3"/>
    <row r="1773" hidden="1" x14ac:dyDescent="0.3"/>
    <row r="1774" hidden="1" x14ac:dyDescent="0.3"/>
    <row r="1775" hidden="1" x14ac:dyDescent="0.3"/>
    <row r="1776" hidden="1" x14ac:dyDescent="0.3"/>
    <row r="1777" hidden="1" x14ac:dyDescent="0.3"/>
    <row r="1778" hidden="1" x14ac:dyDescent="0.3"/>
    <row r="1779" hidden="1" x14ac:dyDescent="0.3"/>
    <row r="1780" hidden="1" x14ac:dyDescent="0.3"/>
    <row r="1781" hidden="1" x14ac:dyDescent="0.3"/>
    <row r="1782" hidden="1" x14ac:dyDescent="0.3"/>
    <row r="1783" hidden="1" x14ac:dyDescent="0.3"/>
    <row r="1784" hidden="1" x14ac:dyDescent="0.3"/>
    <row r="1785" hidden="1" x14ac:dyDescent="0.3"/>
    <row r="1786" hidden="1" x14ac:dyDescent="0.3"/>
    <row r="1787" hidden="1" x14ac:dyDescent="0.3"/>
    <row r="1788" hidden="1" x14ac:dyDescent="0.3"/>
    <row r="1789" hidden="1" x14ac:dyDescent="0.3"/>
    <row r="1790" hidden="1" x14ac:dyDescent="0.3"/>
    <row r="1791" hidden="1" x14ac:dyDescent="0.3"/>
    <row r="1792" hidden="1" x14ac:dyDescent="0.3"/>
    <row r="1793" hidden="1" x14ac:dyDescent="0.3"/>
    <row r="1794" hidden="1" x14ac:dyDescent="0.3"/>
    <row r="1795" hidden="1" x14ac:dyDescent="0.3"/>
    <row r="1796" hidden="1" x14ac:dyDescent="0.3"/>
    <row r="1797" hidden="1" x14ac:dyDescent="0.3"/>
    <row r="1798" hidden="1" x14ac:dyDescent="0.3"/>
    <row r="1799" hidden="1" x14ac:dyDescent="0.3"/>
    <row r="1800" hidden="1" x14ac:dyDescent="0.3"/>
    <row r="1801" hidden="1" x14ac:dyDescent="0.3"/>
    <row r="1802" hidden="1" x14ac:dyDescent="0.3"/>
    <row r="1803" hidden="1" x14ac:dyDescent="0.3"/>
    <row r="1804" hidden="1" x14ac:dyDescent="0.3"/>
    <row r="1805" hidden="1" x14ac:dyDescent="0.3"/>
    <row r="1806" hidden="1" x14ac:dyDescent="0.3"/>
    <row r="1807" hidden="1" x14ac:dyDescent="0.3"/>
    <row r="1808" hidden="1" x14ac:dyDescent="0.3"/>
    <row r="1809" hidden="1" x14ac:dyDescent="0.3"/>
    <row r="1810" hidden="1" x14ac:dyDescent="0.3"/>
    <row r="1811" hidden="1" x14ac:dyDescent="0.3"/>
    <row r="1812" hidden="1" x14ac:dyDescent="0.3"/>
    <row r="1813" hidden="1" x14ac:dyDescent="0.3"/>
    <row r="1814" hidden="1" x14ac:dyDescent="0.3"/>
    <row r="1815" hidden="1" x14ac:dyDescent="0.3"/>
    <row r="1816" hidden="1" x14ac:dyDescent="0.3"/>
    <row r="1817" hidden="1" x14ac:dyDescent="0.3"/>
    <row r="1818" hidden="1" x14ac:dyDescent="0.3"/>
    <row r="1819" hidden="1" x14ac:dyDescent="0.3"/>
    <row r="1820" hidden="1" x14ac:dyDescent="0.3"/>
    <row r="1821" hidden="1" x14ac:dyDescent="0.3"/>
    <row r="1822" hidden="1" x14ac:dyDescent="0.3"/>
    <row r="1823" hidden="1" x14ac:dyDescent="0.3"/>
    <row r="1824" hidden="1" x14ac:dyDescent="0.3"/>
    <row r="1825" hidden="1" x14ac:dyDescent="0.3"/>
    <row r="1826" hidden="1" x14ac:dyDescent="0.3"/>
    <row r="1827" hidden="1" x14ac:dyDescent="0.3"/>
    <row r="1828" hidden="1" x14ac:dyDescent="0.3"/>
    <row r="1829" hidden="1" x14ac:dyDescent="0.3"/>
    <row r="1830" hidden="1" x14ac:dyDescent="0.3"/>
    <row r="1831" hidden="1" x14ac:dyDescent="0.3"/>
    <row r="1832" hidden="1" x14ac:dyDescent="0.3"/>
    <row r="1833" hidden="1" x14ac:dyDescent="0.3"/>
    <row r="1834" hidden="1" x14ac:dyDescent="0.3"/>
    <row r="1835" hidden="1" x14ac:dyDescent="0.3"/>
    <row r="1836" hidden="1" x14ac:dyDescent="0.3"/>
    <row r="1837" hidden="1" x14ac:dyDescent="0.3"/>
    <row r="1838" hidden="1" x14ac:dyDescent="0.3"/>
    <row r="1839" hidden="1" x14ac:dyDescent="0.3"/>
    <row r="1840" hidden="1" x14ac:dyDescent="0.3"/>
    <row r="1841" hidden="1" x14ac:dyDescent="0.3"/>
    <row r="1842" hidden="1" x14ac:dyDescent="0.3"/>
    <row r="1843" hidden="1" x14ac:dyDescent="0.3"/>
    <row r="1844" hidden="1" x14ac:dyDescent="0.3"/>
    <row r="1845" hidden="1" x14ac:dyDescent="0.3"/>
    <row r="1846" hidden="1" x14ac:dyDescent="0.3"/>
    <row r="1847" hidden="1" x14ac:dyDescent="0.3"/>
    <row r="1848" hidden="1" x14ac:dyDescent="0.3"/>
    <row r="1849" hidden="1" x14ac:dyDescent="0.3"/>
    <row r="1850" hidden="1" x14ac:dyDescent="0.3"/>
    <row r="1851" hidden="1" x14ac:dyDescent="0.3"/>
    <row r="1852" hidden="1" x14ac:dyDescent="0.3"/>
    <row r="1853" hidden="1" x14ac:dyDescent="0.3"/>
    <row r="1854" hidden="1" x14ac:dyDescent="0.3"/>
    <row r="1855" hidden="1" x14ac:dyDescent="0.3"/>
    <row r="1856" hidden="1" x14ac:dyDescent="0.3"/>
    <row r="1857" hidden="1" x14ac:dyDescent="0.3"/>
    <row r="1858" hidden="1" x14ac:dyDescent="0.3"/>
    <row r="1859" hidden="1" x14ac:dyDescent="0.3"/>
    <row r="1860" hidden="1" x14ac:dyDescent="0.3"/>
    <row r="1861" hidden="1" x14ac:dyDescent="0.3"/>
    <row r="1862" hidden="1" x14ac:dyDescent="0.3"/>
    <row r="1863" hidden="1" x14ac:dyDescent="0.3"/>
    <row r="1864" hidden="1" x14ac:dyDescent="0.3"/>
    <row r="1865" hidden="1" x14ac:dyDescent="0.3"/>
    <row r="1866" hidden="1" x14ac:dyDescent="0.3"/>
    <row r="1867" hidden="1" x14ac:dyDescent="0.3"/>
    <row r="1868" hidden="1" x14ac:dyDescent="0.3"/>
    <row r="1869" hidden="1" x14ac:dyDescent="0.3"/>
    <row r="1870" hidden="1" x14ac:dyDescent="0.3"/>
    <row r="1871" hidden="1" x14ac:dyDescent="0.3"/>
    <row r="1872" hidden="1" x14ac:dyDescent="0.3"/>
    <row r="1873" hidden="1" x14ac:dyDescent="0.3"/>
    <row r="1874" hidden="1" x14ac:dyDescent="0.3"/>
    <row r="1875" hidden="1" x14ac:dyDescent="0.3"/>
    <row r="1876" hidden="1" x14ac:dyDescent="0.3"/>
    <row r="1877" hidden="1" x14ac:dyDescent="0.3"/>
    <row r="1878" hidden="1" x14ac:dyDescent="0.3"/>
    <row r="1879" hidden="1" x14ac:dyDescent="0.3"/>
    <row r="1880" hidden="1" x14ac:dyDescent="0.3"/>
    <row r="1881" hidden="1" x14ac:dyDescent="0.3"/>
    <row r="1882" hidden="1" x14ac:dyDescent="0.3"/>
    <row r="1883" hidden="1" x14ac:dyDescent="0.3"/>
    <row r="1884" hidden="1" x14ac:dyDescent="0.3"/>
    <row r="1885" hidden="1" x14ac:dyDescent="0.3"/>
    <row r="1886" hidden="1" x14ac:dyDescent="0.3"/>
    <row r="1887" hidden="1" x14ac:dyDescent="0.3"/>
    <row r="1888" hidden="1" x14ac:dyDescent="0.3"/>
    <row r="1889" hidden="1" x14ac:dyDescent="0.3"/>
    <row r="1890" hidden="1" x14ac:dyDescent="0.3"/>
    <row r="1891" hidden="1" x14ac:dyDescent="0.3"/>
    <row r="1892" hidden="1" x14ac:dyDescent="0.3"/>
    <row r="1893" hidden="1" x14ac:dyDescent="0.3"/>
    <row r="1894" hidden="1" x14ac:dyDescent="0.3"/>
    <row r="1895" hidden="1" x14ac:dyDescent="0.3"/>
    <row r="1896" hidden="1" x14ac:dyDescent="0.3"/>
    <row r="1897" hidden="1" x14ac:dyDescent="0.3"/>
    <row r="1898" hidden="1" x14ac:dyDescent="0.3"/>
    <row r="1899" hidden="1" x14ac:dyDescent="0.3"/>
    <row r="1900" hidden="1" x14ac:dyDescent="0.3"/>
    <row r="1901" hidden="1" x14ac:dyDescent="0.3"/>
    <row r="1902" hidden="1" x14ac:dyDescent="0.3"/>
    <row r="1903" hidden="1" x14ac:dyDescent="0.3"/>
    <row r="1904" hidden="1" x14ac:dyDescent="0.3"/>
    <row r="1905" hidden="1" x14ac:dyDescent="0.3"/>
    <row r="1906" hidden="1" x14ac:dyDescent="0.3"/>
    <row r="1907" hidden="1" x14ac:dyDescent="0.3"/>
    <row r="1908" hidden="1" x14ac:dyDescent="0.3"/>
    <row r="1909" hidden="1" x14ac:dyDescent="0.3"/>
    <row r="1910" hidden="1" x14ac:dyDescent="0.3"/>
    <row r="1911" hidden="1" x14ac:dyDescent="0.3"/>
    <row r="1912" hidden="1" x14ac:dyDescent="0.3"/>
    <row r="1913" hidden="1" x14ac:dyDescent="0.3"/>
    <row r="1914" hidden="1" x14ac:dyDescent="0.3"/>
    <row r="1915" hidden="1" x14ac:dyDescent="0.3"/>
    <row r="1916" hidden="1" x14ac:dyDescent="0.3"/>
    <row r="1917" hidden="1" x14ac:dyDescent="0.3"/>
    <row r="1918" hidden="1" x14ac:dyDescent="0.3"/>
    <row r="1919" hidden="1" x14ac:dyDescent="0.3"/>
    <row r="1920" hidden="1" x14ac:dyDescent="0.3"/>
    <row r="1921" hidden="1" x14ac:dyDescent="0.3"/>
    <row r="1922" hidden="1" x14ac:dyDescent="0.3"/>
    <row r="1923" hidden="1" x14ac:dyDescent="0.3"/>
    <row r="1924" hidden="1" x14ac:dyDescent="0.3"/>
    <row r="1925" hidden="1" x14ac:dyDescent="0.3"/>
    <row r="1926" hidden="1" x14ac:dyDescent="0.3"/>
    <row r="1927" hidden="1" x14ac:dyDescent="0.3"/>
    <row r="1928" hidden="1" x14ac:dyDescent="0.3"/>
    <row r="1929" hidden="1" x14ac:dyDescent="0.3"/>
    <row r="1930" hidden="1" x14ac:dyDescent="0.3"/>
    <row r="1931" hidden="1" x14ac:dyDescent="0.3"/>
    <row r="1932" hidden="1" x14ac:dyDescent="0.3"/>
    <row r="1933" hidden="1" x14ac:dyDescent="0.3"/>
    <row r="1934" hidden="1" x14ac:dyDescent="0.3"/>
    <row r="1935" hidden="1" x14ac:dyDescent="0.3"/>
    <row r="1936" hidden="1" x14ac:dyDescent="0.3"/>
    <row r="1937" hidden="1" x14ac:dyDescent="0.3"/>
    <row r="1938" hidden="1" x14ac:dyDescent="0.3"/>
    <row r="1939" hidden="1" x14ac:dyDescent="0.3"/>
    <row r="1940" hidden="1" x14ac:dyDescent="0.3"/>
    <row r="1941" hidden="1" x14ac:dyDescent="0.3"/>
    <row r="1942" hidden="1" x14ac:dyDescent="0.3"/>
    <row r="1943" hidden="1" x14ac:dyDescent="0.3"/>
    <row r="1944" hidden="1" x14ac:dyDescent="0.3"/>
    <row r="1945" hidden="1" x14ac:dyDescent="0.3"/>
    <row r="1946" hidden="1" x14ac:dyDescent="0.3"/>
    <row r="1947" hidden="1" x14ac:dyDescent="0.3"/>
    <row r="1948" hidden="1" x14ac:dyDescent="0.3"/>
    <row r="1949" hidden="1" x14ac:dyDescent="0.3"/>
    <row r="1950" hidden="1" x14ac:dyDescent="0.3"/>
    <row r="1951" hidden="1" x14ac:dyDescent="0.3"/>
    <row r="1952" hidden="1" x14ac:dyDescent="0.3"/>
    <row r="1953" hidden="1" x14ac:dyDescent="0.3"/>
    <row r="1954" hidden="1" x14ac:dyDescent="0.3"/>
    <row r="1955" hidden="1" x14ac:dyDescent="0.3"/>
    <row r="1956" hidden="1" x14ac:dyDescent="0.3"/>
    <row r="1957" hidden="1" x14ac:dyDescent="0.3"/>
    <row r="1958" hidden="1" x14ac:dyDescent="0.3"/>
    <row r="1959" hidden="1" x14ac:dyDescent="0.3"/>
    <row r="1960" hidden="1" x14ac:dyDescent="0.3"/>
    <row r="1961" hidden="1" x14ac:dyDescent="0.3"/>
    <row r="1962" hidden="1" x14ac:dyDescent="0.3"/>
    <row r="1963" hidden="1" x14ac:dyDescent="0.3"/>
    <row r="1964" hidden="1" x14ac:dyDescent="0.3"/>
    <row r="1965" hidden="1" x14ac:dyDescent="0.3"/>
    <row r="1966" hidden="1" x14ac:dyDescent="0.3"/>
    <row r="1967" hidden="1" x14ac:dyDescent="0.3"/>
    <row r="1968" hidden="1" x14ac:dyDescent="0.3"/>
    <row r="1969" hidden="1" x14ac:dyDescent="0.3"/>
    <row r="1970" hidden="1" x14ac:dyDescent="0.3"/>
    <row r="1971" hidden="1" x14ac:dyDescent="0.3"/>
    <row r="1972" hidden="1" x14ac:dyDescent="0.3"/>
    <row r="1973" hidden="1" x14ac:dyDescent="0.3"/>
    <row r="1974" hidden="1" x14ac:dyDescent="0.3"/>
    <row r="1975" hidden="1" x14ac:dyDescent="0.3"/>
    <row r="1976" hidden="1" x14ac:dyDescent="0.3"/>
    <row r="1977" hidden="1" x14ac:dyDescent="0.3"/>
    <row r="1978" hidden="1" x14ac:dyDescent="0.3"/>
    <row r="1979" hidden="1" x14ac:dyDescent="0.3"/>
    <row r="1980" hidden="1" x14ac:dyDescent="0.3"/>
    <row r="1981" hidden="1" x14ac:dyDescent="0.3"/>
    <row r="1982" hidden="1" x14ac:dyDescent="0.3"/>
    <row r="1983" hidden="1" x14ac:dyDescent="0.3"/>
    <row r="1984" hidden="1" x14ac:dyDescent="0.3"/>
    <row r="1985" hidden="1" x14ac:dyDescent="0.3"/>
    <row r="1986" hidden="1" x14ac:dyDescent="0.3"/>
    <row r="1987" hidden="1" x14ac:dyDescent="0.3"/>
    <row r="1988" hidden="1" x14ac:dyDescent="0.3"/>
    <row r="1989" hidden="1" x14ac:dyDescent="0.3"/>
    <row r="1990" hidden="1" x14ac:dyDescent="0.3"/>
    <row r="1991" hidden="1" x14ac:dyDescent="0.3"/>
    <row r="1992" hidden="1" x14ac:dyDescent="0.3"/>
    <row r="1993" hidden="1" x14ac:dyDescent="0.3"/>
    <row r="1994" hidden="1" x14ac:dyDescent="0.3"/>
    <row r="1995" hidden="1" x14ac:dyDescent="0.3"/>
    <row r="1996" hidden="1" x14ac:dyDescent="0.3"/>
    <row r="1997" hidden="1" x14ac:dyDescent="0.3"/>
    <row r="1998" hidden="1" x14ac:dyDescent="0.3"/>
    <row r="1999" hidden="1" x14ac:dyDescent="0.3"/>
    <row r="2000" hidden="1" x14ac:dyDescent="0.3"/>
    <row r="2001" hidden="1" x14ac:dyDescent="0.3"/>
    <row r="2002" hidden="1" x14ac:dyDescent="0.3"/>
    <row r="2003" hidden="1" x14ac:dyDescent="0.3"/>
    <row r="2004" hidden="1" x14ac:dyDescent="0.3"/>
    <row r="2005" hidden="1" x14ac:dyDescent="0.3"/>
    <row r="2006" hidden="1" x14ac:dyDescent="0.3"/>
    <row r="2007" hidden="1" x14ac:dyDescent="0.3"/>
    <row r="2008" hidden="1" x14ac:dyDescent="0.3"/>
    <row r="2009" hidden="1" x14ac:dyDescent="0.3"/>
    <row r="2010" hidden="1" x14ac:dyDescent="0.3"/>
    <row r="2011" hidden="1" x14ac:dyDescent="0.3"/>
    <row r="2012" hidden="1" x14ac:dyDescent="0.3"/>
    <row r="2013" hidden="1" x14ac:dyDescent="0.3"/>
    <row r="2014" hidden="1" x14ac:dyDescent="0.3"/>
    <row r="2015" hidden="1" x14ac:dyDescent="0.3"/>
    <row r="2016" hidden="1" x14ac:dyDescent="0.3"/>
    <row r="2017" hidden="1" x14ac:dyDescent="0.3"/>
    <row r="2018" hidden="1" x14ac:dyDescent="0.3"/>
    <row r="2019" hidden="1" x14ac:dyDescent="0.3"/>
    <row r="2020" hidden="1" x14ac:dyDescent="0.3"/>
    <row r="2021" hidden="1" x14ac:dyDescent="0.3"/>
    <row r="2022" hidden="1" x14ac:dyDescent="0.3"/>
    <row r="2023" hidden="1" x14ac:dyDescent="0.3"/>
    <row r="2024" hidden="1" x14ac:dyDescent="0.3"/>
    <row r="2025" hidden="1" x14ac:dyDescent="0.3"/>
    <row r="2026" hidden="1" x14ac:dyDescent="0.3"/>
    <row r="2027" hidden="1" x14ac:dyDescent="0.3"/>
    <row r="2028" hidden="1" x14ac:dyDescent="0.3"/>
    <row r="2029" hidden="1" x14ac:dyDescent="0.3"/>
    <row r="2030" hidden="1" x14ac:dyDescent="0.3"/>
    <row r="2031" hidden="1" x14ac:dyDescent="0.3"/>
    <row r="2032" hidden="1" x14ac:dyDescent="0.3"/>
    <row r="2033" hidden="1" x14ac:dyDescent="0.3"/>
    <row r="2034" hidden="1" x14ac:dyDescent="0.3"/>
    <row r="2035" hidden="1" x14ac:dyDescent="0.3"/>
    <row r="2036" hidden="1" x14ac:dyDescent="0.3"/>
    <row r="2037" hidden="1" x14ac:dyDescent="0.3"/>
    <row r="2038" hidden="1" x14ac:dyDescent="0.3"/>
    <row r="2039" hidden="1" x14ac:dyDescent="0.3"/>
    <row r="2040" hidden="1" x14ac:dyDescent="0.3"/>
    <row r="2041" hidden="1" x14ac:dyDescent="0.3"/>
    <row r="2042" hidden="1" x14ac:dyDescent="0.3"/>
    <row r="2043" hidden="1" x14ac:dyDescent="0.3"/>
    <row r="2044" hidden="1" x14ac:dyDescent="0.3"/>
    <row r="2045" hidden="1" x14ac:dyDescent="0.3"/>
    <row r="2046" hidden="1" x14ac:dyDescent="0.3"/>
    <row r="2047" hidden="1" x14ac:dyDescent="0.3"/>
    <row r="2048" hidden="1" x14ac:dyDescent="0.3"/>
    <row r="2049" hidden="1" x14ac:dyDescent="0.3"/>
    <row r="2050" hidden="1" x14ac:dyDescent="0.3"/>
    <row r="2051" hidden="1" x14ac:dyDescent="0.3"/>
    <row r="2052" hidden="1" x14ac:dyDescent="0.3"/>
    <row r="2053" hidden="1" x14ac:dyDescent="0.3"/>
    <row r="2054" hidden="1" x14ac:dyDescent="0.3"/>
    <row r="2055" hidden="1" x14ac:dyDescent="0.3"/>
    <row r="2056" hidden="1" x14ac:dyDescent="0.3"/>
    <row r="2057" hidden="1" x14ac:dyDescent="0.3"/>
    <row r="2058" hidden="1" x14ac:dyDescent="0.3"/>
    <row r="2059" hidden="1" x14ac:dyDescent="0.3"/>
    <row r="2060" hidden="1" x14ac:dyDescent="0.3"/>
    <row r="2061" hidden="1" x14ac:dyDescent="0.3"/>
    <row r="2062" hidden="1" x14ac:dyDescent="0.3"/>
    <row r="2063" hidden="1" x14ac:dyDescent="0.3"/>
    <row r="2064" hidden="1" x14ac:dyDescent="0.3"/>
    <row r="2065" hidden="1" x14ac:dyDescent="0.3"/>
    <row r="2066" hidden="1" x14ac:dyDescent="0.3"/>
    <row r="2067" hidden="1" x14ac:dyDescent="0.3"/>
    <row r="2068" hidden="1" x14ac:dyDescent="0.3"/>
    <row r="2069" hidden="1" x14ac:dyDescent="0.3"/>
    <row r="2070" hidden="1" x14ac:dyDescent="0.3"/>
    <row r="2071" hidden="1" x14ac:dyDescent="0.3"/>
    <row r="2072" hidden="1" x14ac:dyDescent="0.3"/>
    <row r="2073" hidden="1" x14ac:dyDescent="0.3"/>
    <row r="2074" hidden="1" x14ac:dyDescent="0.3"/>
    <row r="2075" hidden="1" x14ac:dyDescent="0.3"/>
    <row r="2076" hidden="1" x14ac:dyDescent="0.3"/>
    <row r="2077" hidden="1" x14ac:dyDescent="0.3"/>
    <row r="2078" hidden="1" x14ac:dyDescent="0.3"/>
    <row r="2079" hidden="1" x14ac:dyDescent="0.3"/>
    <row r="2080" hidden="1" x14ac:dyDescent="0.3"/>
    <row r="2081" hidden="1" x14ac:dyDescent="0.3"/>
    <row r="2082" hidden="1" x14ac:dyDescent="0.3"/>
    <row r="2083" hidden="1" x14ac:dyDescent="0.3"/>
    <row r="2084" hidden="1" x14ac:dyDescent="0.3"/>
    <row r="2085" hidden="1" x14ac:dyDescent="0.3"/>
    <row r="2086" hidden="1" x14ac:dyDescent="0.3"/>
    <row r="2087" hidden="1" x14ac:dyDescent="0.3"/>
    <row r="2088" hidden="1" x14ac:dyDescent="0.3"/>
    <row r="2089" hidden="1" x14ac:dyDescent="0.3"/>
    <row r="2090" hidden="1" x14ac:dyDescent="0.3"/>
    <row r="2091" hidden="1" x14ac:dyDescent="0.3"/>
    <row r="2092" hidden="1" x14ac:dyDescent="0.3"/>
    <row r="2093" hidden="1" x14ac:dyDescent="0.3"/>
    <row r="2094" hidden="1" x14ac:dyDescent="0.3"/>
    <row r="2095" hidden="1" x14ac:dyDescent="0.3"/>
    <row r="2096" hidden="1" x14ac:dyDescent="0.3"/>
    <row r="2097" hidden="1" x14ac:dyDescent="0.3"/>
    <row r="2098" hidden="1" x14ac:dyDescent="0.3"/>
    <row r="2099" hidden="1" x14ac:dyDescent="0.3"/>
    <row r="2100" hidden="1" x14ac:dyDescent="0.3"/>
    <row r="2101" hidden="1" x14ac:dyDescent="0.3"/>
    <row r="2102" hidden="1" x14ac:dyDescent="0.3"/>
    <row r="2103" hidden="1" x14ac:dyDescent="0.3"/>
    <row r="2104" hidden="1" x14ac:dyDescent="0.3"/>
    <row r="2105" hidden="1" x14ac:dyDescent="0.3"/>
    <row r="2106" hidden="1" x14ac:dyDescent="0.3"/>
    <row r="2107" hidden="1" x14ac:dyDescent="0.3"/>
    <row r="2108" hidden="1" x14ac:dyDescent="0.3"/>
    <row r="2109" hidden="1" x14ac:dyDescent="0.3"/>
    <row r="2110" hidden="1" x14ac:dyDescent="0.3"/>
    <row r="2111" hidden="1" x14ac:dyDescent="0.3"/>
    <row r="2112" hidden="1" x14ac:dyDescent="0.3"/>
    <row r="2113" hidden="1" x14ac:dyDescent="0.3"/>
    <row r="2114" hidden="1" x14ac:dyDescent="0.3"/>
    <row r="2115" hidden="1" x14ac:dyDescent="0.3"/>
    <row r="2116" hidden="1" x14ac:dyDescent="0.3"/>
    <row r="2117" hidden="1" x14ac:dyDescent="0.3"/>
    <row r="2118" hidden="1" x14ac:dyDescent="0.3"/>
    <row r="2119" hidden="1" x14ac:dyDescent="0.3"/>
    <row r="2120" hidden="1" x14ac:dyDescent="0.3"/>
    <row r="2121" hidden="1" x14ac:dyDescent="0.3"/>
    <row r="2122" hidden="1" x14ac:dyDescent="0.3"/>
    <row r="2123" hidden="1" x14ac:dyDescent="0.3"/>
    <row r="2124" hidden="1" x14ac:dyDescent="0.3"/>
    <row r="2125" hidden="1" x14ac:dyDescent="0.3"/>
    <row r="2126" hidden="1" x14ac:dyDescent="0.3"/>
    <row r="2127" hidden="1" x14ac:dyDescent="0.3"/>
    <row r="2128" hidden="1" x14ac:dyDescent="0.3"/>
    <row r="2129" hidden="1" x14ac:dyDescent="0.3"/>
    <row r="2130" hidden="1" x14ac:dyDescent="0.3"/>
    <row r="2131" hidden="1" x14ac:dyDescent="0.3"/>
    <row r="2132" hidden="1" x14ac:dyDescent="0.3"/>
    <row r="2133" hidden="1" x14ac:dyDescent="0.3"/>
    <row r="2134" hidden="1" x14ac:dyDescent="0.3"/>
    <row r="2135" hidden="1" x14ac:dyDescent="0.3"/>
    <row r="2136" hidden="1" x14ac:dyDescent="0.3"/>
    <row r="2137" hidden="1" x14ac:dyDescent="0.3"/>
    <row r="2138" hidden="1" x14ac:dyDescent="0.3"/>
    <row r="2139" hidden="1" x14ac:dyDescent="0.3"/>
    <row r="2140" hidden="1" x14ac:dyDescent="0.3"/>
    <row r="2141" hidden="1" x14ac:dyDescent="0.3"/>
    <row r="2142" hidden="1" x14ac:dyDescent="0.3"/>
    <row r="2143" hidden="1" x14ac:dyDescent="0.3"/>
    <row r="2144" hidden="1" x14ac:dyDescent="0.3"/>
    <row r="2145" hidden="1" x14ac:dyDescent="0.3"/>
    <row r="2146" hidden="1" x14ac:dyDescent="0.3"/>
    <row r="2147" hidden="1" x14ac:dyDescent="0.3"/>
    <row r="2148" hidden="1" x14ac:dyDescent="0.3"/>
    <row r="2149" hidden="1" x14ac:dyDescent="0.3"/>
    <row r="2150" hidden="1" x14ac:dyDescent="0.3"/>
    <row r="2151" hidden="1" x14ac:dyDescent="0.3"/>
    <row r="2152" hidden="1" x14ac:dyDescent="0.3"/>
    <row r="2153" hidden="1" x14ac:dyDescent="0.3"/>
    <row r="2154" hidden="1" x14ac:dyDescent="0.3"/>
    <row r="2155" hidden="1" x14ac:dyDescent="0.3"/>
    <row r="2156" hidden="1" x14ac:dyDescent="0.3"/>
    <row r="2157" hidden="1" x14ac:dyDescent="0.3"/>
    <row r="2158" hidden="1" x14ac:dyDescent="0.3"/>
    <row r="2159" hidden="1" x14ac:dyDescent="0.3"/>
    <row r="2160" hidden="1" x14ac:dyDescent="0.3"/>
    <row r="2161" hidden="1" x14ac:dyDescent="0.3"/>
    <row r="2162" hidden="1" x14ac:dyDescent="0.3"/>
    <row r="2163" hidden="1" x14ac:dyDescent="0.3"/>
    <row r="2164" hidden="1" x14ac:dyDescent="0.3"/>
    <row r="2165" hidden="1" x14ac:dyDescent="0.3"/>
    <row r="2166" hidden="1" x14ac:dyDescent="0.3"/>
    <row r="2167" hidden="1" x14ac:dyDescent="0.3"/>
    <row r="2168" hidden="1" x14ac:dyDescent="0.3"/>
    <row r="2169" hidden="1" x14ac:dyDescent="0.3"/>
    <row r="2170" hidden="1" x14ac:dyDescent="0.3"/>
    <row r="2171" hidden="1" x14ac:dyDescent="0.3"/>
    <row r="2172" hidden="1" x14ac:dyDescent="0.3"/>
    <row r="2173" hidden="1" x14ac:dyDescent="0.3"/>
    <row r="2174" hidden="1" x14ac:dyDescent="0.3"/>
    <row r="2175" hidden="1" x14ac:dyDescent="0.3"/>
    <row r="2176" hidden="1" x14ac:dyDescent="0.3"/>
    <row r="2177" hidden="1" x14ac:dyDescent="0.3"/>
    <row r="2178" hidden="1" x14ac:dyDescent="0.3"/>
    <row r="2179" hidden="1" x14ac:dyDescent="0.3"/>
    <row r="2180" hidden="1" x14ac:dyDescent="0.3"/>
    <row r="2181" hidden="1" x14ac:dyDescent="0.3"/>
    <row r="2182" hidden="1" x14ac:dyDescent="0.3"/>
    <row r="2183" hidden="1" x14ac:dyDescent="0.3"/>
    <row r="2184" hidden="1" x14ac:dyDescent="0.3"/>
    <row r="2185" hidden="1" x14ac:dyDescent="0.3"/>
    <row r="2186" hidden="1" x14ac:dyDescent="0.3"/>
    <row r="2187" hidden="1" x14ac:dyDescent="0.3"/>
    <row r="2188" hidden="1" x14ac:dyDescent="0.3"/>
    <row r="2189" hidden="1" x14ac:dyDescent="0.3"/>
    <row r="2190" hidden="1" x14ac:dyDescent="0.3"/>
    <row r="2191" hidden="1" x14ac:dyDescent="0.3"/>
    <row r="2192" hidden="1" x14ac:dyDescent="0.3"/>
    <row r="2193" hidden="1" x14ac:dyDescent="0.3"/>
    <row r="2194" hidden="1" x14ac:dyDescent="0.3"/>
    <row r="2195" hidden="1" x14ac:dyDescent="0.3"/>
    <row r="2196" hidden="1" x14ac:dyDescent="0.3"/>
    <row r="2197" hidden="1" x14ac:dyDescent="0.3"/>
    <row r="2198" hidden="1" x14ac:dyDescent="0.3"/>
    <row r="2199" hidden="1" x14ac:dyDescent="0.3"/>
    <row r="2200" hidden="1" x14ac:dyDescent="0.3"/>
    <row r="2201" hidden="1" x14ac:dyDescent="0.3"/>
    <row r="2202" hidden="1" x14ac:dyDescent="0.3"/>
    <row r="2203" hidden="1" x14ac:dyDescent="0.3"/>
    <row r="2204" hidden="1" x14ac:dyDescent="0.3"/>
    <row r="2205" hidden="1" x14ac:dyDescent="0.3"/>
    <row r="2206" hidden="1" x14ac:dyDescent="0.3"/>
    <row r="2207" hidden="1" x14ac:dyDescent="0.3"/>
    <row r="2208" hidden="1" x14ac:dyDescent="0.3"/>
    <row r="2209" hidden="1" x14ac:dyDescent="0.3"/>
    <row r="2210" hidden="1" x14ac:dyDescent="0.3"/>
    <row r="2211" hidden="1" x14ac:dyDescent="0.3"/>
    <row r="2212" hidden="1" x14ac:dyDescent="0.3"/>
    <row r="2213" hidden="1" x14ac:dyDescent="0.3"/>
    <row r="2214" hidden="1" x14ac:dyDescent="0.3"/>
    <row r="2215" hidden="1" x14ac:dyDescent="0.3"/>
    <row r="2216" hidden="1" x14ac:dyDescent="0.3"/>
    <row r="2217" hidden="1" x14ac:dyDescent="0.3"/>
    <row r="2218" hidden="1" x14ac:dyDescent="0.3"/>
    <row r="2219" hidden="1" x14ac:dyDescent="0.3"/>
    <row r="2220" hidden="1" x14ac:dyDescent="0.3"/>
    <row r="2221" hidden="1" x14ac:dyDescent="0.3"/>
    <row r="2222" hidden="1" x14ac:dyDescent="0.3"/>
    <row r="2223" hidden="1" x14ac:dyDescent="0.3"/>
    <row r="2224" hidden="1" x14ac:dyDescent="0.3"/>
    <row r="2225" hidden="1" x14ac:dyDescent="0.3"/>
    <row r="2226" hidden="1" x14ac:dyDescent="0.3"/>
    <row r="2227" hidden="1" x14ac:dyDescent="0.3"/>
    <row r="2228" hidden="1" x14ac:dyDescent="0.3"/>
    <row r="2229" hidden="1" x14ac:dyDescent="0.3"/>
    <row r="2230" hidden="1" x14ac:dyDescent="0.3"/>
    <row r="2231" hidden="1" x14ac:dyDescent="0.3"/>
    <row r="2232" hidden="1" x14ac:dyDescent="0.3"/>
    <row r="2233" hidden="1" x14ac:dyDescent="0.3"/>
    <row r="2234" hidden="1" x14ac:dyDescent="0.3"/>
    <row r="2235" hidden="1" x14ac:dyDescent="0.3"/>
    <row r="2236" hidden="1" x14ac:dyDescent="0.3"/>
    <row r="2237" hidden="1" x14ac:dyDescent="0.3"/>
    <row r="2238" hidden="1" x14ac:dyDescent="0.3"/>
    <row r="2239" hidden="1" x14ac:dyDescent="0.3"/>
    <row r="2240" hidden="1" x14ac:dyDescent="0.3"/>
    <row r="2241" hidden="1" x14ac:dyDescent="0.3"/>
    <row r="2242" hidden="1" x14ac:dyDescent="0.3"/>
    <row r="2243" hidden="1" x14ac:dyDescent="0.3"/>
    <row r="2244" hidden="1" x14ac:dyDescent="0.3"/>
    <row r="2245" hidden="1" x14ac:dyDescent="0.3"/>
    <row r="2246" hidden="1" x14ac:dyDescent="0.3"/>
    <row r="2247" hidden="1" x14ac:dyDescent="0.3"/>
    <row r="2248" hidden="1" x14ac:dyDescent="0.3"/>
    <row r="2249" hidden="1" x14ac:dyDescent="0.3"/>
    <row r="2250" hidden="1" x14ac:dyDescent="0.3"/>
    <row r="2251" hidden="1" x14ac:dyDescent="0.3"/>
    <row r="2252" hidden="1" x14ac:dyDescent="0.3"/>
    <row r="2253" hidden="1" x14ac:dyDescent="0.3"/>
    <row r="2254" hidden="1" x14ac:dyDescent="0.3"/>
    <row r="2255" hidden="1" x14ac:dyDescent="0.3"/>
    <row r="2256" hidden="1" x14ac:dyDescent="0.3"/>
    <row r="2257" hidden="1" x14ac:dyDescent="0.3"/>
    <row r="2258" hidden="1" x14ac:dyDescent="0.3"/>
    <row r="2259" hidden="1" x14ac:dyDescent="0.3"/>
    <row r="2260" hidden="1" x14ac:dyDescent="0.3"/>
    <row r="2261" hidden="1" x14ac:dyDescent="0.3"/>
    <row r="2262" hidden="1" x14ac:dyDescent="0.3"/>
    <row r="2263" hidden="1" x14ac:dyDescent="0.3"/>
    <row r="2264" hidden="1" x14ac:dyDescent="0.3"/>
    <row r="2265" hidden="1" x14ac:dyDescent="0.3"/>
    <row r="2266" hidden="1" x14ac:dyDescent="0.3"/>
    <row r="2267" hidden="1" x14ac:dyDescent="0.3"/>
    <row r="2268" hidden="1" x14ac:dyDescent="0.3"/>
    <row r="2269" hidden="1" x14ac:dyDescent="0.3"/>
    <row r="2270" hidden="1" x14ac:dyDescent="0.3"/>
    <row r="2271" hidden="1" x14ac:dyDescent="0.3"/>
    <row r="2272" hidden="1" x14ac:dyDescent="0.3"/>
    <row r="2273" hidden="1" x14ac:dyDescent="0.3"/>
    <row r="2274" hidden="1" x14ac:dyDescent="0.3"/>
    <row r="2275" hidden="1" x14ac:dyDescent="0.3"/>
    <row r="2276" hidden="1" x14ac:dyDescent="0.3"/>
    <row r="2277" hidden="1" x14ac:dyDescent="0.3"/>
    <row r="2278" hidden="1" x14ac:dyDescent="0.3"/>
    <row r="2279" hidden="1" x14ac:dyDescent="0.3"/>
    <row r="2280" hidden="1" x14ac:dyDescent="0.3"/>
    <row r="2281" hidden="1" x14ac:dyDescent="0.3"/>
    <row r="2282" hidden="1" x14ac:dyDescent="0.3"/>
    <row r="2283" hidden="1" x14ac:dyDescent="0.3"/>
    <row r="2284" hidden="1" x14ac:dyDescent="0.3"/>
    <row r="2285" hidden="1" x14ac:dyDescent="0.3"/>
    <row r="2286" hidden="1" x14ac:dyDescent="0.3"/>
    <row r="2287" hidden="1" x14ac:dyDescent="0.3"/>
    <row r="2288" hidden="1" x14ac:dyDescent="0.3"/>
    <row r="2289" ht="252.75" hidden="1" customHeight="1" x14ac:dyDescent="0.3"/>
    <row r="2290" x14ac:dyDescent="0.3"/>
    <row r="2291" x14ac:dyDescent="0.3"/>
    <row r="2292" x14ac:dyDescent="0.3"/>
    <row r="2293" x14ac:dyDescent="0.3"/>
    <row r="2294" x14ac:dyDescent="0.3"/>
    <row r="2295" x14ac:dyDescent="0.3"/>
    <row r="2296" x14ac:dyDescent="0.3"/>
    <row r="2297" x14ac:dyDescent="0.3"/>
    <row r="2298" x14ac:dyDescent="0.3"/>
    <row r="2299" x14ac:dyDescent="0.3"/>
    <row r="2300" x14ac:dyDescent="0.3"/>
  </sheetData>
  <mergeCells count="19">
    <mergeCell ref="B33:D33"/>
    <mergeCell ref="F33:H33"/>
    <mergeCell ref="B6:C6"/>
    <mergeCell ref="B9:D9"/>
    <mergeCell ref="F9:H9"/>
    <mergeCell ref="B17:D17"/>
    <mergeCell ref="F17:H17"/>
    <mergeCell ref="B25:D25"/>
    <mergeCell ref="F25:H25"/>
    <mergeCell ref="D1:F1"/>
    <mergeCell ref="D2:F2"/>
    <mergeCell ref="D3:F3"/>
    <mergeCell ref="D4:F4"/>
    <mergeCell ref="G4:I4"/>
    <mergeCell ref="A5:A8"/>
    <mergeCell ref="B5:D5"/>
    <mergeCell ref="E5:E8"/>
    <mergeCell ref="F5:H6"/>
    <mergeCell ref="I5:I8"/>
  </mergeCells>
  <printOptions horizontalCentered="1" verticalCentered="1"/>
  <pageMargins left="0.25" right="0.25" top="0.75" bottom="0.75" header="0.3" footer="0.3"/>
  <pageSetup scale="89" orientation="landscape" verticalDpi="300" r:id="rId1"/>
  <headerFooter alignWithMargins="0">
    <oddFooter>&amp;RPage &amp;P of &amp;N</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42"/>
  <sheetViews>
    <sheetView zoomScaleNormal="100" workbookViewId="0">
      <selection activeCell="L41" sqref="L41"/>
    </sheetView>
  </sheetViews>
  <sheetFormatPr defaultColWidth="0" defaultRowHeight="13.2" x14ac:dyDescent="0.25"/>
  <cols>
    <col min="1" max="1" width="2.6640625" style="2" customWidth="1"/>
    <col min="2" max="3" width="11.6640625" style="93" customWidth="1"/>
    <col min="4" max="4" width="12.33203125" style="93" customWidth="1"/>
    <col min="5" max="7" width="14.6640625" style="2" customWidth="1"/>
    <col min="8" max="9" width="5.5546875" style="2" customWidth="1"/>
    <col min="10" max="12" width="12.33203125" style="2" customWidth="1"/>
    <col min="13" max="13" width="2.6640625" style="2" customWidth="1"/>
    <col min="14" max="14" width="4.109375" style="2" customWidth="1"/>
    <col min="15" max="16384" width="8.6640625" style="2" hidden="1"/>
  </cols>
  <sheetData>
    <row r="1" spans="1:13" ht="15.6" x14ac:dyDescent="0.3">
      <c r="B1" s="636"/>
      <c r="C1" s="636"/>
      <c r="D1" s="636"/>
      <c r="E1" s="565" t="s">
        <v>216</v>
      </c>
      <c r="F1" s="566"/>
      <c r="G1" s="566"/>
      <c r="H1" s="567"/>
      <c r="I1" s="567"/>
      <c r="J1" s="567"/>
      <c r="K1" s="567"/>
      <c r="L1" s="567"/>
      <c r="M1" s="567"/>
    </row>
    <row r="2" spans="1:13" x14ac:dyDescent="0.25">
      <c r="B2" s="637" t="s">
        <v>77</v>
      </c>
      <c r="C2" s="638"/>
      <c r="D2" s="638"/>
      <c r="E2" s="542"/>
      <c r="F2" s="542"/>
      <c r="G2" s="542"/>
      <c r="H2" s="570"/>
      <c r="I2" s="567"/>
      <c r="J2" s="567"/>
      <c r="K2" s="567"/>
      <c r="L2" s="567"/>
      <c r="M2" s="567"/>
    </row>
    <row r="3" spans="1:13" ht="15.6" x14ac:dyDescent="0.3">
      <c r="B3" s="637" t="s">
        <v>215</v>
      </c>
      <c r="C3" s="638"/>
      <c r="D3" s="638"/>
      <c r="E3" s="565" t="s">
        <v>102</v>
      </c>
      <c r="F3" s="565"/>
      <c r="G3" s="565"/>
      <c r="H3" s="613"/>
      <c r="I3" s="542"/>
      <c r="J3" s="542"/>
      <c r="K3" s="542"/>
      <c r="L3" s="542"/>
      <c r="M3" s="542"/>
    </row>
    <row r="4" spans="1:13" ht="15.6" x14ac:dyDescent="0.3">
      <c r="B4" s="636"/>
      <c r="C4" s="636"/>
      <c r="D4" s="636"/>
      <c r="E4" s="565" t="s">
        <v>49</v>
      </c>
      <c r="F4" s="565"/>
      <c r="G4" s="565"/>
      <c r="H4" s="542"/>
      <c r="I4" s="542"/>
      <c r="J4" s="542"/>
      <c r="K4" s="542"/>
      <c r="L4" s="542"/>
      <c r="M4" s="542"/>
    </row>
    <row r="5" spans="1:13" ht="12.75" customHeight="1" x14ac:dyDescent="0.25">
      <c r="A5" s="556"/>
      <c r="B5" s="575" t="s">
        <v>14</v>
      </c>
      <c r="C5" s="575"/>
      <c r="D5" s="552"/>
      <c r="E5" s="576" t="s">
        <v>124</v>
      </c>
      <c r="F5" s="577"/>
      <c r="G5" s="578"/>
      <c r="H5" s="582" t="s">
        <v>212</v>
      </c>
      <c r="I5" s="585" t="s">
        <v>211</v>
      </c>
      <c r="J5" s="600" t="s">
        <v>366</v>
      </c>
      <c r="K5" s="577"/>
      <c r="L5" s="577"/>
      <c r="M5" s="556"/>
    </row>
    <row r="6" spans="1:13" x14ac:dyDescent="0.25">
      <c r="A6" s="557"/>
      <c r="B6" s="542" t="s">
        <v>16</v>
      </c>
      <c r="C6" s="542"/>
      <c r="D6" s="91" t="s">
        <v>17</v>
      </c>
      <c r="E6" s="579"/>
      <c r="F6" s="580"/>
      <c r="G6" s="581"/>
      <c r="H6" s="583"/>
      <c r="I6" s="557"/>
      <c r="J6" s="587"/>
      <c r="K6" s="588"/>
      <c r="L6" s="588"/>
      <c r="M6" s="557"/>
    </row>
    <row r="7" spans="1:13" x14ac:dyDescent="0.25">
      <c r="A7" s="557"/>
      <c r="B7" s="90" t="s">
        <v>22</v>
      </c>
      <c r="C7" s="89" t="s">
        <v>23</v>
      </c>
      <c r="D7" s="88" t="s">
        <v>24</v>
      </c>
      <c r="E7" s="579"/>
      <c r="F7" s="580"/>
      <c r="G7" s="581"/>
      <c r="H7" s="583"/>
      <c r="I7" s="557"/>
      <c r="J7" s="87" t="s">
        <v>210</v>
      </c>
      <c r="K7" s="87" t="s">
        <v>209</v>
      </c>
      <c r="L7" s="86" t="s">
        <v>208</v>
      </c>
      <c r="M7" s="557"/>
    </row>
    <row r="8" spans="1:13" x14ac:dyDescent="0.25">
      <c r="A8" s="558"/>
      <c r="B8" s="144" t="s">
        <v>363</v>
      </c>
      <c r="C8" s="144" t="s">
        <v>364</v>
      </c>
      <c r="D8" s="145" t="s">
        <v>365</v>
      </c>
      <c r="E8" s="579"/>
      <c r="F8" s="580"/>
      <c r="G8" s="581"/>
      <c r="H8" s="583"/>
      <c r="I8" s="557"/>
      <c r="J8" s="83" t="s">
        <v>25</v>
      </c>
      <c r="K8" s="83" t="s">
        <v>26</v>
      </c>
      <c r="L8" s="82" t="s">
        <v>27</v>
      </c>
      <c r="M8" s="558"/>
    </row>
    <row r="9" spans="1:13" ht="13.2" customHeight="1" x14ac:dyDescent="0.25">
      <c r="A9" s="78">
        <v>1</v>
      </c>
      <c r="B9" s="146">
        <v>24500</v>
      </c>
      <c r="C9" s="146">
        <v>20679</v>
      </c>
      <c r="D9" s="146">
        <v>29500</v>
      </c>
      <c r="E9" s="584" t="s">
        <v>226</v>
      </c>
      <c r="F9" s="584"/>
      <c r="G9" s="584"/>
      <c r="H9" s="207">
        <v>1</v>
      </c>
      <c r="I9" s="20"/>
      <c r="J9" s="20">
        <v>29500</v>
      </c>
      <c r="K9" s="20">
        <v>29500</v>
      </c>
      <c r="L9" s="20">
        <v>29500</v>
      </c>
      <c r="M9" s="78">
        <v>1</v>
      </c>
    </row>
    <row r="10" spans="1:13" ht="13.2" customHeight="1" x14ac:dyDescent="0.25">
      <c r="A10" s="78">
        <v>2</v>
      </c>
      <c r="B10" s="146">
        <v>2450</v>
      </c>
      <c r="C10" s="146">
        <v>2007</v>
      </c>
      <c r="D10" s="146">
        <v>2400</v>
      </c>
      <c r="E10" s="572" t="s">
        <v>227</v>
      </c>
      <c r="F10" s="573"/>
      <c r="G10" s="574"/>
      <c r="H10" s="20"/>
      <c r="I10" s="20"/>
      <c r="J10" s="20">
        <v>2900</v>
      </c>
      <c r="K10" s="20">
        <v>2900</v>
      </c>
      <c r="L10" s="20">
        <v>2900</v>
      </c>
      <c r="M10" s="78">
        <v>2</v>
      </c>
    </row>
    <row r="11" spans="1:13" ht="13.2" customHeight="1" x14ac:dyDescent="0.25">
      <c r="A11" s="78">
        <v>3</v>
      </c>
      <c r="B11" s="146">
        <v>0</v>
      </c>
      <c r="C11" s="146">
        <v>2274</v>
      </c>
      <c r="D11" s="146">
        <v>0</v>
      </c>
      <c r="E11" s="572" t="s">
        <v>153</v>
      </c>
      <c r="F11" s="573"/>
      <c r="G11" s="574"/>
      <c r="H11" s="20"/>
      <c r="I11" s="20"/>
      <c r="J11" s="146">
        <v>8400</v>
      </c>
      <c r="K11" s="20">
        <v>8400</v>
      </c>
      <c r="L11" s="20">
        <v>8400</v>
      </c>
      <c r="M11" s="78">
        <v>3</v>
      </c>
    </row>
    <row r="12" spans="1:13" ht="13.2" customHeight="1" x14ac:dyDescent="0.25">
      <c r="A12" s="78">
        <v>4</v>
      </c>
      <c r="B12" s="146"/>
      <c r="C12" s="146"/>
      <c r="D12" s="146"/>
      <c r="E12" s="572">
        <v>4</v>
      </c>
      <c r="F12" s="573"/>
      <c r="G12" s="574"/>
      <c r="H12" s="20"/>
      <c r="I12" s="20"/>
      <c r="J12" s="20"/>
      <c r="K12" s="20"/>
      <c r="L12" s="20"/>
      <c r="M12" s="78">
        <v>4</v>
      </c>
    </row>
    <row r="13" spans="1:13" ht="13.2" customHeight="1" x14ac:dyDescent="0.25">
      <c r="A13" s="78">
        <v>5</v>
      </c>
      <c r="B13" s="146">
        <v>2100</v>
      </c>
      <c r="C13" s="146">
        <v>2154</v>
      </c>
      <c r="D13" s="146">
        <v>2000</v>
      </c>
      <c r="E13" s="572" t="s">
        <v>228</v>
      </c>
      <c r="F13" s="573"/>
      <c r="G13" s="574"/>
      <c r="H13" s="20"/>
      <c r="I13" s="20"/>
      <c r="J13" s="20">
        <v>2000</v>
      </c>
      <c r="K13" s="20">
        <v>2000</v>
      </c>
      <c r="L13" s="20">
        <v>2000</v>
      </c>
      <c r="M13" s="78">
        <v>5</v>
      </c>
    </row>
    <row r="14" spans="1:13" ht="13.2" customHeight="1" x14ac:dyDescent="0.25">
      <c r="A14" s="78">
        <v>6</v>
      </c>
      <c r="B14" s="146">
        <v>3500</v>
      </c>
      <c r="C14" s="146">
        <v>5421</v>
      </c>
      <c r="D14" s="146">
        <v>3000</v>
      </c>
      <c r="E14" s="572" t="s">
        <v>229</v>
      </c>
      <c r="F14" s="573"/>
      <c r="G14" s="574"/>
      <c r="H14" s="20"/>
      <c r="I14" s="20"/>
      <c r="J14" s="20">
        <v>3000</v>
      </c>
      <c r="K14" s="20">
        <v>3000</v>
      </c>
      <c r="L14" s="20">
        <v>3000</v>
      </c>
      <c r="M14" s="78">
        <v>6</v>
      </c>
    </row>
    <row r="15" spans="1:13" ht="13.2" customHeight="1" x14ac:dyDescent="0.25">
      <c r="A15" s="78">
        <v>7</v>
      </c>
      <c r="B15" s="146"/>
      <c r="C15" s="146"/>
      <c r="D15" s="146"/>
      <c r="E15" s="572">
        <v>7</v>
      </c>
      <c r="F15" s="573"/>
      <c r="G15" s="574"/>
      <c r="H15" s="20"/>
      <c r="I15" s="20"/>
      <c r="J15" s="20"/>
      <c r="K15" s="20"/>
      <c r="L15" s="20"/>
      <c r="M15" s="78">
        <v>7</v>
      </c>
    </row>
    <row r="16" spans="1:13" ht="13.2" customHeight="1" x14ac:dyDescent="0.25">
      <c r="A16" s="78">
        <v>8</v>
      </c>
      <c r="B16" s="146">
        <v>750</v>
      </c>
      <c r="C16" s="146">
        <v>615</v>
      </c>
      <c r="D16" s="146">
        <v>750</v>
      </c>
      <c r="E16" s="572" t="s">
        <v>230</v>
      </c>
      <c r="F16" s="573"/>
      <c r="G16" s="574"/>
      <c r="H16" s="20"/>
      <c r="I16" s="20"/>
      <c r="J16" s="20">
        <v>750</v>
      </c>
      <c r="K16" s="20">
        <v>750</v>
      </c>
      <c r="L16" s="20">
        <v>750</v>
      </c>
      <c r="M16" s="78">
        <v>8</v>
      </c>
    </row>
    <row r="17" spans="1:13" ht="13.2" customHeight="1" x14ac:dyDescent="0.25">
      <c r="A17" s="78">
        <v>9</v>
      </c>
      <c r="B17" s="146">
        <v>2350</v>
      </c>
      <c r="C17" s="146">
        <v>1956</v>
      </c>
      <c r="D17" s="146">
        <v>2261</v>
      </c>
      <c r="E17" s="572" t="s">
        <v>231</v>
      </c>
      <c r="F17" s="573"/>
      <c r="G17" s="574"/>
      <c r="H17" s="20"/>
      <c r="I17" s="20"/>
      <c r="J17" s="20">
        <v>4500</v>
      </c>
      <c r="K17" s="20">
        <v>4500</v>
      </c>
      <c r="L17" s="20">
        <v>4500</v>
      </c>
      <c r="M17" s="78">
        <v>9</v>
      </c>
    </row>
    <row r="18" spans="1:13" ht="13.2" customHeight="1" x14ac:dyDescent="0.25">
      <c r="A18" s="78">
        <v>10</v>
      </c>
      <c r="B18" s="146">
        <v>1500</v>
      </c>
      <c r="C18" s="146">
        <v>1317</v>
      </c>
      <c r="D18" s="146">
        <v>1700</v>
      </c>
      <c r="E18" s="572" t="s">
        <v>232</v>
      </c>
      <c r="F18" s="573"/>
      <c r="G18" s="574"/>
      <c r="H18" s="20"/>
      <c r="I18" s="20"/>
      <c r="J18" s="20">
        <v>1700</v>
      </c>
      <c r="K18" s="20">
        <v>1700</v>
      </c>
      <c r="L18" s="20">
        <v>1700</v>
      </c>
      <c r="M18" s="78">
        <v>10</v>
      </c>
    </row>
    <row r="19" spans="1:13" ht="13.2" customHeight="1" x14ac:dyDescent="0.25">
      <c r="A19" s="78">
        <v>11</v>
      </c>
      <c r="B19" s="146">
        <v>500</v>
      </c>
      <c r="C19" s="146">
        <v>261</v>
      </c>
      <c r="D19" s="146">
        <v>1000</v>
      </c>
      <c r="E19" s="572" t="s">
        <v>233</v>
      </c>
      <c r="F19" s="573"/>
      <c r="G19" s="574"/>
      <c r="H19" s="20"/>
      <c r="I19" s="20"/>
      <c r="J19" s="20">
        <v>500</v>
      </c>
      <c r="K19" s="20">
        <v>500</v>
      </c>
      <c r="L19" s="20">
        <v>500</v>
      </c>
      <c r="M19" s="78">
        <v>11</v>
      </c>
    </row>
    <row r="20" spans="1:13" ht="13.2" customHeight="1" x14ac:dyDescent="0.25">
      <c r="A20" s="78">
        <v>12</v>
      </c>
      <c r="B20" s="146">
        <v>263</v>
      </c>
      <c r="C20" s="146">
        <v>14</v>
      </c>
      <c r="D20" s="146">
        <v>500</v>
      </c>
      <c r="E20" s="572" t="s">
        <v>234</v>
      </c>
      <c r="F20" s="573"/>
      <c r="G20" s="574"/>
      <c r="H20" s="20"/>
      <c r="I20" s="20"/>
      <c r="J20" s="20">
        <v>1000</v>
      </c>
      <c r="K20" s="20">
        <v>1000</v>
      </c>
      <c r="L20" s="20">
        <v>1000</v>
      </c>
      <c r="M20" s="78">
        <v>12</v>
      </c>
    </row>
    <row r="21" spans="1:13" ht="13.2" customHeight="1" x14ac:dyDescent="0.25">
      <c r="A21" s="78">
        <v>13</v>
      </c>
      <c r="B21" s="146">
        <v>1250</v>
      </c>
      <c r="C21" s="146">
        <v>1194</v>
      </c>
      <c r="D21" s="146">
        <v>1500</v>
      </c>
      <c r="E21" s="572" t="s">
        <v>235</v>
      </c>
      <c r="F21" s="573"/>
      <c r="G21" s="574"/>
      <c r="H21" s="20"/>
      <c r="I21" s="20"/>
      <c r="J21" s="20">
        <v>1500</v>
      </c>
      <c r="K21" s="20">
        <v>1500</v>
      </c>
      <c r="L21" s="20">
        <v>1500</v>
      </c>
      <c r="M21" s="78">
        <v>13</v>
      </c>
    </row>
    <row r="22" spans="1:13" ht="13.2" customHeight="1" x14ac:dyDescent="0.25">
      <c r="A22" s="78">
        <v>14</v>
      </c>
      <c r="B22" s="146">
        <v>500</v>
      </c>
      <c r="C22" s="146">
        <v>0</v>
      </c>
      <c r="D22" s="146">
        <v>500</v>
      </c>
      <c r="E22" s="572" t="s">
        <v>236</v>
      </c>
      <c r="F22" s="573"/>
      <c r="G22" s="574"/>
      <c r="H22" s="20"/>
      <c r="I22" s="20"/>
      <c r="J22" s="20">
        <v>1000</v>
      </c>
      <c r="K22" s="20">
        <v>1000</v>
      </c>
      <c r="L22" s="20">
        <v>1000</v>
      </c>
      <c r="M22" s="78">
        <v>14</v>
      </c>
    </row>
    <row r="23" spans="1:13" ht="13.2" customHeight="1" x14ac:dyDescent="0.25">
      <c r="A23" s="78">
        <v>15</v>
      </c>
      <c r="B23" s="146">
        <v>400</v>
      </c>
      <c r="C23" s="146">
        <v>45</v>
      </c>
      <c r="D23" s="146">
        <v>500</v>
      </c>
      <c r="E23" s="572" t="s">
        <v>237</v>
      </c>
      <c r="F23" s="573"/>
      <c r="G23" s="574"/>
      <c r="H23" s="20"/>
      <c r="I23" s="20"/>
      <c r="J23" s="20">
        <v>200</v>
      </c>
      <c r="K23" s="20">
        <v>200</v>
      </c>
      <c r="L23" s="20">
        <v>200</v>
      </c>
      <c r="M23" s="78">
        <v>15</v>
      </c>
    </row>
    <row r="24" spans="1:13" ht="13.2" customHeight="1" x14ac:dyDescent="0.25">
      <c r="A24" s="78">
        <v>16</v>
      </c>
      <c r="B24" s="166"/>
      <c r="C24" s="146"/>
      <c r="D24" s="146"/>
      <c r="E24" s="572">
        <v>16</v>
      </c>
      <c r="F24" s="573"/>
      <c r="G24" s="574"/>
      <c r="H24" s="20"/>
      <c r="I24" s="20"/>
      <c r="J24" s="20"/>
      <c r="K24" s="20"/>
      <c r="L24" s="20"/>
      <c r="M24" s="78">
        <v>16</v>
      </c>
    </row>
    <row r="25" spans="1:13" ht="13.2" customHeight="1" x14ac:dyDescent="0.25">
      <c r="A25" s="78">
        <v>17</v>
      </c>
      <c r="B25" s="166"/>
      <c r="C25" s="146"/>
      <c r="D25" s="146"/>
      <c r="E25" s="572">
        <v>17</v>
      </c>
      <c r="F25" s="573"/>
      <c r="G25" s="574"/>
      <c r="H25" s="20"/>
      <c r="I25" s="20"/>
      <c r="J25" s="20"/>
      <c r="K25" s="20"/>
      <c r="L25" s="20"/>
      <c r="M25" s="78">
        <v>17</v>
      </c>
    </row>
    <row r="26" spans="1:13" ht="13.2" customHeight="1" x14ac:dyDescent="0.25">
      <c r="A26" s="78">
        <v>18</v>
      </c>
      <c r="B26" s="166"/>
      <c r="C26" s="146"/>
      <c r="D26" s="146"/>
      <c r="E26" s="572">
        <v>18</v>
      </c>
      <c r="F26" s="573"/>
      <c r="G26" s="574"/>
      <c r="H26" s="20"/>
      <c r="I26" s="20"/>
      <c r="J26" s="20"/>
      <c r="K26" s="20"/>
      <c r="L26" s="20"/>
      <c r="M26" s="78">
        <v>18</v>
      </c>
    </row>
    <row r="27" spans="1:13" ht="13.2" customHeight="1" x14ac:dyDescent="0.25">
      <c r="A27" s="78">
        <v>19</v>
      </c>
      <c r="B27" s="166">
        <v>0</v>
      </c>
      <c r="C27" s="146">
        <v>0</v>
      </c>
      <c r="D27" s="146">
        <v>0</v>
      </c>
      <c r="E27" s="572" t="s">
        <v>238</v>
      </c>
      <c r="F27" s="573"/>
      <c r="G27" s="574"/>
      <c r="H27" s="20"/>
      <c r="I27" s="20"/>
      <c r="J27" s="20">
        <v>0</v>
      </c>
      <c r="K27" s="20">
        <v>0</v>
      </c>
      <c r="L27" s="20">
        <v>0</v>
      </c>
      <c r="M27" s="78">
        <v>19</v>
      </c>
    </row>
    <row r="28" spans="1:13" ht="13.2" customHeight="1" x14ac:dyDescent="0.25">
      <c r="A28" s="78">
        <v>20</v>
      </c>
      <c r="B28" s="166"/>
      <c r="C28" s="146"/>
      <c r="D28" s="146"/>
      <c r="E28" s="572">
        <v>20</v>
      </c>
      <c r="F28" s="573"/>
      <c r="G28" s="574"/>
      <c r="H28" s="20"/>
      <c r="I28" s="20"/>
      <c r="J28" s="20"/>
      <c r="K28" s="20"/>
      <c r="L28" s="20"/>
      <c r="M28" s="78">
        <v>20</v>
      </c>
    </row>
    <row r="29" spans="1:13" ht="13.2" customHeight="1" x14ac:dyDescent="0.25">
      <c r="A29" s="78">
        <v>21</v>
      </c>
      <c r="B29" s="166"/>
      <c r="C29" s="146"/>
      <c r="D29" s="146"/>
      <c r="E29" s="572">
        <v>21</v>
      </c>
      <c r="F29" s="573"/>
      <c r="G29" s="574"/>
      <c r="H29" s="20"/>
      <c r="I29" s="20"/>
      <c r="J29" s="20"/>
      <c r="K29" s="20"/>
      <c r="L29" s="20"/>
      <c r="M29" s="78">
        <v>21</v>
      </c>
    </row>
    <row r="30" spans="1:13" ht="13.2" customHeight="1" x14ac:dyDescent="0.25">
      <c r="A30" s="78">
        <v>22</v>
      </c>
      <c r="B30" s="166"/>
      <c r="C30" s="146"/>
      <c r="D30" s="146"/>
      <c r="E30" s="572">
        <v>22</v>
      </c>
      <c r="F30" s="573"/>
      <c r="G30" s="574"/>
      <c r="H30" s="20"/>
      <c r="I30" s="20"/>
      <c r="J30" s="20"/>
      <c r="K30" s="20"/>
      <c r="L30" s="20"/>
      <c r="M30" s="78">
        <v>22</v>
      </c>
    </row>
    <row r="31" spans="1:13" ht="13.2" customHeight="1" x14ac:dyDescent="0.25">
      <c r="A31" s="78">
        <v>23</v>
      </c>
      <c r="B31" s="166"/>
      <c r="C31" s="146"/>
      <c r="D31" s="146"/>
      <c r="E31" s="572">
        <v>23</v>
      </c>
      <c r="F31" s="573"/>
      <c r="G31" s="574"/>
      <c r="H31" s="20"/>
      <c r="I31" s="20"/>
      <c r="J31" s="20"/>
      <c r="K31" s="20"/>
      <c r="L31" s="20"/>
      <c r="M31" s="78">
        <v>23</v>
      </c>
    </row>
    <row r="32" spans="1:13" ht="13.2" customHeight="1" x14ac:dyDescent="0.25">
      <c r="A32" s="78">
        <v>24</v>
      </c>
      <c r="B32" s="166"/>
      <c r="C32" s="146"/>
      <c r="D32" s="146"/>
      <c r="E32" s="572">
        <v>24</v>
      </c>
      <c r="F32" s="573"/>
      <c r="G32" s="574"/>
      <c r="H32" s="20"/>
      <c r="I32" s="20"/>
      <c r="J32" s="20"/>
      <c r="K32" s="20"/>
      <c r="L32" s="20"/>
      <c r="M32" s="78">
        <v>24</v>
      </c>
    </row>
    <row r="33" spans="1:13" ht="13.2" customHeight="1" x14ac:dyDescent="0.25">
      <c r="A33" s="78">
        <v>25</v>
      </c>
      <c r="B33" s="166"/>
      <c r="C33" s="146"/>
      <c r="D33" s="146"/>
      <c r="E33" s="572">
        <v>25</v>
      </c>
      <c r="F33" s="573"/>
      <c r="G33" s="574"/>
      <c r="H33" s="20"/>
      <c r="I33" s="20"/>
      <c r="J33" s="20"/>
      <c r="K33" s="20"/>
      <c r="L33" s="20"/>
      <c r="M33" s="78">
        <v>25</v>
      </c>
    </row>
    <row r="34" spans="1:13" ht="13.2" customHeight="1" x14ac:dyDescent="0.25">
      <c r="A34" s="78">
        <v>26</v>
      </c>
      <c r="B34" s="166"/>
      <c r="C34" s="146"/>
      <c r="D34" s="146"/>
      <c r="E34" s="572">
        <v>26</v>
      </c>
      <c r="F34" s="573"/>
      <c r="G34" s="574"/>
      <c r="H34" s="20"/>
      <c r="I34" s="20"/>
      <c r="J34" s="20"/>
      <c r="K34" s="20"/>
      <c r="L34" s="20"/>
      <c r="M34" s="78">
        <v>26</v>
      </c>
    </row>
    <row r="35" spans="1:13" ht="13.2" customHeight="1" x14ac:dyDescent="0.25">
      <c r="A35" s="78">
        <v>27</v>
      </c>
      <c r="B35" s="166"/>
      <c r="C35" s="146"/>
      <c r="D35" s="146"/>
      <c r="E35" s="572">
        <v>27</v>
      </c>
      <c r="F35" s="573"/>
      <c r="G35" s="574"/>
      <c r="H35" s="20"/>
      <c r="I35" s="20"/>
      <c r="J35" s="20"/>
      <c r="K35" s="20"/>
      <c r="L35" s="20"/>
      <c r="M35" s="78">
        <v>27</v>
      </c>
    </row>
    <row r="36" spans="1:13" ht="13.2" customHeight="1" x14ac:dyDescent="0.25">
      <c r="A36" s="78">
        <v>28</v>
      </c>
      <c r="B36" s="166"/>
      <c r="C36" s="146">
        <f>SUM(C9:C24)</f>
        <v>37937</v>
      </c>
      <c r="D36" s="146">
        <f>SUM(D9:D24)</f>
        <v>45611</v>
      </c>
      <c r="E36" s="572" t="s">
        <v>239</v>
      </c>
      <c r="F36" s="573"/>
      <c r="G36" s="574"/>
      <c r="H36" s="20"/>
      <c r="I36" s="20"/>
      <c r="J36" s="20">
        <f>SUM(J9:J27)</f>
        <v>56950</v>
      </c>
      <c r="K36" s="20">
        <f>SUM(K9:K24)</f>
        <v>56950</v>
      </c>
      <c r="L36" s="20">
        <f>SUM(L9:L24)</f>
        <v>56950</v>
      </c>
      <c r="M36" s="78">
        <v>28</v>
      </c>
    </row>
    <row r="37" spans="1:13" ht="13.2" customHeight="1" x14ac:dyDescent="0.25">
      <c r="A37" s="78">
        <v>29</v>
      </c>
      <c r="B37" s="166"/>
      <c r="C37" s="146"/>
      <c r="D37" s="146"/>
      <c r="E37" s="572">
        <v>29</v>
      </c>
      <c r="F37" s="573"/>
      <c r="G37" s="574"/>
      <c r="H37" s="20"/>
      <c r="I37" s="20"/>
      <c r="J37" s="20"/>
      <c r="K37" s="20"/>
      <c r="L37" s="20"/>
      <c r="M37" s="78">
        <v>29</v>
      </c>
    </row>
    <row r="38" spans="1:13" ht="13.2" customHeight="1" x14ac:dyDescent="0.25">
      <c r="A38" s="78">
        <v>30</v>
      </c>
      <c r="B38" s="166"/>
      <c r="C38" s="146"/>
      <c r="D38" s="146"/>
      <c r="E38" s="572" t="s">
        <v>240</v>
      </c>
      <c r="F38" s="573"/>
      <c r="G38" s="574"/>
      <c r="H38" s="20"/>
      <c r="I38" s="20"/>
      <c r="J38" s="20">
        <v>11010</v>
      </c>
      <c r="K38" s="20">
        <v>11010</v>
      </c>
      <c r="L38" s="20">
        <v>11010</v>
      </c>
      <c r="M38" s="78">
        <v>30</v>
      </c>
    </row>
    <row r="39" spans="1:13" ht="13.2" customHeight="1" x14ac:dyDescent="0.25">
      <c r="A39" s="78">
        <v>31</v>
      </c>
      <c r="B39" s="166">
        <v>8057</v>
      </c>
      <c r="C39" s="146">
        <v>22550</v>
      </c>
      <c r="D39" s="146"/>
      <c r="E39" s="589" t="s">
        <v>357</v>
      </c>
      <c r="F39" s="590"/>
      <c r="G39" s="591"/>
      <c r="H39" s="20"/>
      <c r="I39" s="20"/>
      <c r="J39" s="114"/>
      <c r="K39" s="114"/>
      <c r="L39" s="114"/>
      <c r="M39" s="78">
        <v>31</v>
      </c>
    </row>
    <row r="40" spans="1:13" ht="13.2" customHeight="1" thickBot="1" x14ac:dyDescent="0.3">
      <c r="A40" s="77">
        <v>32</v>
      </c>
      <c r="B40" s="168"/>
      <c r="C40" s="147">
        <v>0</v>
      </c>
      <c r="D40" s="147">
        <v>0</v>
      </c>
      <c r="E40" s="592" t="s">
        <v>224</v>
      </c>
      <c r="F40" s="593"/>
      <c r="G40" s="594"/>
      <c r="H40" s="24"/>
      <c r="I40" s="24"/>
      <c r="J40" s="24">
        <v>0</v>
      </c>
      <c r="K40" s="24"/>
      <c r="L40" s="24"/>
      <c r="M40" s="77">
        <v>32</v>
      </c>
    </row>
    <row r="41" spans="1:13" s="73" customFormat="1" ht="13.8" thickBot="1" x14ac:dyDescent="0.3">
      <c r="A41" s="76">
        <v>33</v>
      </c>
      <c r="B41" s="171">
        <f>SUM(B9:B39)</f>
        <v>48120</v>
      </c>
      <c r="C41" s="171">
        <v>44300</v>
      </c>
      <c r="D41" s="171">
        <f>D36+D40</f>
        <v>45611</v>
      </c>
      <c r="E41" s="595" t="s">
        <v>225</v>
      </c>
      <c r="F41" s="595"/>
      <c r="G41" s="595"/>
      <c r="H41" s="116"/>
      <c r="I41" s="116"/>
      <c r="J41" s="116">
        <f>J36+J38+J40</f>
        <v>67960</v>
      </c>
      <c r="K41" s="116">
        <f>K36+K38+K40</f>
        <v>67960</v>
      </c>
      <c r="L41" s="116">
        <f>L36+L38+L40</f>
        <v>67960</v>
      </c>
      <c r="M41" s="74">
        <v>33</v>
      </c>
    </row>
    <row r="42" spans="1:13" x14ac:dyDescent="0.25">
      <c r="B42" s="72" t="s">
        <v>184</v>
      </c>
    </row>
  </sheetData>
  <mergeCells count="53">
    <mergeCell ref="E37:G37"/>
    <mergeCell ref="E38:G38"/>
    <mergeCell ref="E39:G39"/>
    <mergeCell ref="E40:G40"/>
    <mergeCell ref="E41:G41"/>
    <mergeCell ref="E36:G36"/>
    <mergeCell ref="E25:G25"/>
    <mergeCell ref="E26:G26"/>
    <mergeCell ref="E27:G27"/>
    <mergeCell ref="E28:G28"/>
    <mergeCell ref="E29:G29"/>
    <mergeCell ref="E30:G30"/>
    <mergeCell ref="E31:G31"/>
    <mergeCell ref="E32:G32"/>
    <mergeCell ref="E33:G33"/>
    <mergeCell ref="E34:G34"/>
    <mergeCell ref="E35:G35"/>
    <mergeCell ref="E24:G24"/>
    <mergeCell ref="E13:G13"/>
    <mergeCell ref="E14:G14"/>
    <mergeCell ref="E15:G15"/>
    <mergeCell ref="E16:G16"/>
    <mergeCell ref="E17:G17"/>
    <mergeCell ref="E18:G18"/>
    <mergeCell ref="E19:G19"/>
    <mergeCell ref="E20:G20"/>
    <mergeCell ref="E21:G21"/>
    <mergeCell ref="E22:G22"/>
    <mergeCell ref="E23:G23"/>
    <mergeCell ref="M5:M8"/>
    <mergeCell ref="B6:C6"/>
    <mergeCell ref="E9:G9"/>
    <mergeCell ref="E10:G10"/>
    <mergeCell ref="E11:G11"/>
    <mergeCell ref="I5:I8"/>
    <mergeCell ref="J5:L6"/>
    <mergeCell ref="E12:G12"/>
    <mergeCell ref="A5:A8"/>
    <mergeCell ref="B5:D5"/>
    <mergeCell ref="E5:G8"/>
    <mergeCell ref="H5:H8"/>
    <mergeCell ref="B3:D3"/>
    <mergeCell ref="E3:G3"/>
    <mergeCell ref="H3:M3"/>
    <mergeCell ref="B4:D4"/>
    <mergeCell ref="E4:G4"/>
    <mergeCell ref="H4:M4"/>
    <mergeCell ref="B1:D1"/>
    <mergeCell ref="E1:G1"/>
    <mergeCell ref="H1:M1"/>
    <mergeCell ref="B2:D2"/>
    <mergeCell ref="E2:G2"/>
    <mergeCell ref="H2:M2"/>
  </mergeCells>
  <printOptions horizontalCentered="1" verticalCentered="1"/>
  <pageMargins left="0.25" right="0.25" top="0.75" bottom="0.75" header="0.3" footer="0.3"/>
  <pageSetup scale="88" orientation="landscape" verticalDpi="300" r:id="rId1"/>
  <headerFooter alignWithMargins="0">
    <oddFooter>&amp;L&amp;8*Include schedule of pay ranges&amp;RPage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2BCE0-A95B-4E33-9369-B96FC1FD0ED8}">
  <sheetPr>
    <pageSetUpPr fitToPage="1"/>
  </sheetPr>
  <dimension ref="A1:J86"/>
  <sheetViews>
    <sheetView topLeftCell="A43" workbookViewId="0">
      <selection activeCell="B9" sqref="B9:I9"/>
    </sheetView>
  </sheetViews>
  <sheetFormatPr defaultRowHeight="14.4" x14ac:dyDescent="0.3"/>
  <cols>
    <col min="1" max="1" width="3.44140625" customWidth="1"/>
    <col min="2" max="2" width="1.88671875" customWidth="1"/>
    <col min="4" max="4" width="20.44140625" customWidth="1"/>
    <col min="5" max="5" width="15.44140625" customWidth="1"/>
    <col min="6" max="6" width="8.5546875" customWidth="1"/>
    <col min="7" max="7" width="9.109375" customWidth="1"/>
    <col min="8" max="8" width="28.5546875" customWidth="1"/>
    <col min="9" max="9" width="15.44140625" customWidth="1"/>
    <col min="10" max="10" width="4" customWidth="1"/>
  </cols>
  <sheetData>
    <row r="1" spans="1:10" ht="15.6" x14ac:dyDescent="0.3">
      <c r="B1" s="399" t="s">
        <v>445</v>
      </c>
      <c r="C1" s="399"/>
      <c r="D1" s="399"/>
      <c r="E1" s="399"/>
      <c r="F1" s="399"/>
      <c r="G1" s="399"/>
      <c r="H1" s="399"/>
      <c r="I1" s="399"/>
      <c r="J1" s="285"/>
    </row>
    <row r="2" spans="1:10" x14ac:dyDescent="0.3">
      <c r="B2" s="286"/>
      <c r="C2" s="286"/>
      <c r="D2" s="286"/>
      <c r="E2" s="286"/>
      <c r="F2" s="286"/>
      <c r="G2" s="286"/>
      <c r="H2" s="286"/>
      <c r="I2" s="286"/>
      <c r="J2" s="286"/>
    </row>
    <row r="3" spans="1:10" ht="15.6" x14ac:dyDescent="0.3">
      <c r="A3" s="287"/>
      <c r="B3" s="396" t="s">
        <v>446</v>
      </c>
      <c r="C3" s="396"/>
      <c r="D3" s="396"/>
      <c r="E3" s="396"/>
      <c r="F3" s="396"/>
      <c r="G3" s="396"/>
      <c r="H3" s="396"/>
      <c r="I3" s="396"/>
      <c r="J3" s="288"/>
    </row>
    <row r="4" spans="1:10" x14ac:dyDescent="0.3">
      <c r="B4" s="286"/>
      <c r="C4" s="286"/>
      <c r="D4" s="286"/>
      <c r="E4" s="286"/>
      <c r="F4" s="286"/>
      <c r="G4" s="286"/>
      <c r="H4" s="286"/>
      <c r="I4" s="286"/>
      <c r="J4" s="286"/>
    </row>
    <row r="5" spans="1:10" x14ac:dyDescent="0.3">
      <c r="B5" s="400" t="s">
        <v>447</v>
      </c>
      <c r="C5" s="400"/>
      <c r="D5" s="400"/>
      <c r="E5" s="400"/>
      <c r="F5" s="400"/>
      <c r="G5" s="400"/>
      <c r="H5" s="400"/>
      <c r="I5" s="400"/>
      <c r="J5" s="400"/>
    </row>
    <row r="6" spans="1:10" x14ac:dyDescent="0.3">
      <c r="B6" s="289" t="s">
        <v>575</v>
      </c>
      <c r="C6" s="289"/>
      <c r="D6" s="289"/>
      <c r="E6" s="289"/>
      <c r="F6" s="289"/>
      <c r="G6" s="321"/>
      <c r="H6" s="289"/>
      <c r="I6" s="289"/>
      <c r="J6" s="290"/>
    </row>
    <row r="7" spans="1:10" x14ac:dyDescent="0.3">
      <c r="B7" s="290" t="s">
        <v>576</v>
      </c>
      <c r="C7" s="291"/>
      <c r="D7" s="289"/>
      <c r="E7" s="289"/>
      <c r="F7" s="289"/>
      <c r="G7" s="289"/>
      <c r="H7" s="289"/>
      <c r="I7" s="289"/>
      <c r="J7" s="290"/>
    </row>
    <row r="8" spans="1:10" x14ac:dyDescent="0.3">
      <c r="B8" s="290"/>
      <c r="C8" s="291"/>
      <c r="D8" s="289"/>
      <c r="E8" s="289"/>
      <c r="F8" s="289"/>
      <c r="G8" s="289"/>
      <c r="H8" s="289"/>
      <c r="I8" s="289"/>
      <c r="J8" s="290"/>
    </row>
    <row r="9" spans="1:10" ht="15.6" x14ac:dyDescent="0.3">
      <c r="B9" s="396" t="s">
        <v>448</v>
      </c>
      <c r="C9" s="396"/>
      <c r="D9" s="396"/>
      <c r="E9" s="396"/>
      <c r="F9" s="396"/>
      <c r="G9" s="396"/>
      <c r="H9" s="396"/>
      <c r="I9" s="396"/>
      <c r="J9" s="292"/>
    </row>
    <row r="10" spans="1:10" x14ac:dyDescent="0.3">
      <c r="B10" s="286"/>
      <c r="C10" s="286"/>
      <c r="D10" s="286"/>
      <c r="E10" s="286"/>
      <c r="F10" s="286"/>
      <c r="G10" s="286"/>
      <c r="H10" s="286"/>
      <c r="I10" s="286"/>
      <c r="J10" s="286"/>
    </row>
    <row r="11" spans="1:10" x14ac:dyDescent="0.3">
      <c r="B11" s="400" t="s">
        <v>449</v>
      </c>
      <c r="C11" s="400"/>
      <c r="D11" s="400"/>
      <c r="E11" s="400"/>
      <c r="F11" s="400"/>
      <c r="G11" s="400"/>
      <c r="H11" s="400"/>
      <c r="I11" s="400"/>
      <c r="J11" s="400"/>
    </row>
    <row r="12" spans="1:10" x14ac:dyDescent="0.3">
      <c r="B12" s="289" t="s">
        <v>450</v>
      </c>
      <c r="C12" s="289"/>
      <c r="D12" s="289"/>
      <c r="E12" s="290"/>
      <c r="F12" s="290"/>
      <c r="G12" s="290"/>
      <c r="H12" s="290"/>
      <c r="I12" s="290"/>
      <c r="J12" s="290"/>
    </row>
    <row r="13" spans="1:10" ht="15.6" x14ac:dyDescent="0.3">
      <c r="B13" s="289"/>
      <c r="C13" s="293" t="s">
        <v>451</v>
      </c>
      <c r="D13" s="293"/>
      <c r="E13" s="293"/>
      <c r="F13" s="289"/>
      <c r="G13" s="293" t="s">
        <v>392</v>
      </c>
      <c r="H13" s="294"/>
      <c r="I13" s="294"/>
      <c r="J13" s="289"/>
    </row>
    <row r="14" spans="1:10" ht="15.6" x14ac:dyDescent="0.3">
      <c r="C14" s="295" t="s">
        <v>452</v>
      </c>
      <c r="D14" s="296"/>
      <c r="E14" s="297"/>
      <c r="F14" s="289"/>
      <c r="G14" s="289" t="s">
        <v>453</v>
      </c>
      <c r="I14" s="298">
        <v>192813</v>
      </c>
      <c r="J14" s="285"/>
    </row>
    <row r="15" spans="1:10" ht="15.6" x14ac:dyDescent="0.3">
      <c r="C15" s="294" t="s">
        <v>454</v>
      </c>
      <c r="D15" s="294"/>
      <c r="E15" s="298">
        <v>101950</v>
      </c>
      <c r="F15" s="289"/>
      <c r="G15" s="289" t="s">
        <v>455</v>
      </c>
      <c r="I15" s="298">
        <v>0</v>
      </c>
      <c r="J15" s="285"/>
    </row>
    <row r="16" spans="1:10" ht="15.6" x14ac:dyDescent="0.3">
      <c r="C16" s="294" t="s">
        <v>456</v>
      </c>
      <c r="D16" s="299"/>
      <c r="E16" s="298">
        <v>26850</v>
      </c>
      <c r="F16" s="289"/>
      <c r="G16" s="289" t="s">
        <v>457</v>
      </c>
      <c r="H16" s="289"/>
      <c r="I16" s="298">
        <v>0</v>
      </c>
      <c r="J16" s="285"/>
    </row>
    <row r="17" spans="3:10" ht="15.6" x14ac:dyDescent="0.3">
      <c r="C17" s="299"/>
      <c r="E17" s="298"/>
      <c r="F17" s="289"/>
      <c r="G17" s="289" t="s">
        <v>458</v>
      </c>
      <c r="I17" s="298">
        <v>0</v>
      </c>
      <c r="J17" s="285"/>
    </row>
    <row r="18" spans="3:10" ht="15.6" x14ac:dyDescent="0.3">
      <c r="C18" s="401"/>
      <c r="D18" s="401"/>
      <c r="E18" s="298"/>
      <c r="F18" s="289"/>
      <c r="G18" s="289" t="s">
        <v>459</v>
      </c>
      <c r="H18" s="289"/>
      <c r="I18" s="298">
        <v>0</v>
      </c>
      <c r="J18" s="285"/>
    </row>
    <row r="19" spans="3:10" ht="15.6" x14ac:dyDescent="0.3">
      <c r="C19" s="294"/>
      <c r="D19" s="294"/>
      <c r="E19" s="298"/>
      <c r="F19" s="289"/>
      <c r="G19" s="289"/>
      <c r="H19" s="289"/>
      <c r="I19" s="319"/>
      <c r="J19" s="285"/>
    </row>
    <row r="20" spans="3:10" ht="15.6" x14ac:dyDescent="0.3">
      <c r="C20" s="402"/>
      <c r="D20" s="402"/>
      <c r="E20" s="300">
        <f>SUM(E15:E19)</f>
        <v>128800</v>
      </c>
      <c r="F20" s="289"/>
    </row>
    <row r="21" spans="3:10" ht="15.6" x14ac:dyDescent="0.3">
      <c r="C21" s="295" t="s">
        <v>460</v>
      </c>
      <c r="D21" s="296"/>
      <c r="E21" s="301"/>
      <c r="F21" s="289"/>
      <c r="G21" s="292" t="s">
        <v>461</v>
      </c>
      <c r="H21" s="302"/>
      <c r="I21" s="300">
        <f>SUM(I14:I18)</f>
        <v>192813</v>
      </c>
      <c r="J21" s="289"/>
    </row>
    <row r="22" spans="3:10" ht="15.6" x14ac:dyDescent="0.3">
      <c r="C22" s="289" t="s">
        <v>457</v>
      </c>
      <c r="D22" s="289"/>
      <c r="E22" s="298">
        <v>7000</v>
      </c>
      <c r="F22" s="289"/>
      <c r="J22" s="303"/>
    </row>
    <row r="23" spans="3:10" ht="15.6" x14ac:dyDescent="0.3">
      <c r="C23" s="289" t="s">
        <v>459</v>
      </c>
      <c r="D23" s="289"/>
      <c r="E23" s="298">
        <v>30181</v>
      </c>
      <c r="F23" s="289"/>
      <c r="J23" s="303"/>
    </row>
    <row r="24" spans="3:10" ht="15.6" x14ac:dyDescent="0.3">
      <c r="C24" s="292" t="s">
        <v>461</v>
      </c>
      <c r="D24" s="302"/>
      <c r="E24" s="300">
        <f>SUM(E20:E23)</f>
        <v>165981</v>
      </c>
      <c r="F24" s="289" t="s">
        <v>462</v>
      </c>
      <c r="J24" s="303"/>
    </row>
    <row r="25" spans="3:10" ht="15.6" x14ac:dyDescent="0.3">
      <c r="C25" s="289"/>
      <c r="D25" s="289"/>
      <c r="E25" s="319"/>
      <c r="F25" s="289"/>
      <c r="J25" s="303"/>
    </row>
    <row r="26" spans="3:10" ht="15.6" x14ac:dyDescent="0.3">
      <c r="C26" s="293" t="s">
        <v>463</v>
      </c>
      <c r="D26" s="294"/>
      <c r="E26" s="294"/>
      <c r="F26" s="289"/>
      <c r="G26" s="293" t="s">
        <v>464</v>
      </c>
      <c r="H26" s="294"/>
      <c r="I26" s="294"/>
      <c r="J26" s="289"/>
    </row>
    <row r="27" spans="3:10" ht="15.6" x14ac:dyDescent="0.3">
      <c r="C27" s="289" t="s">
        <v>465</v>
      </c>
      <c r="E27" s="304">
        <v>104913</v>
      </c>
      <c r="F27" s="289"/>
      <c r="G27" s="289" t="s">
        <v>453</v>
      </c>
      <c r="I27" s="298">
        <v>105650</v>
      </c>
      <c r="J27" s="285"/>
    </row>
    <row r="28" spans="3:10" ht="15.6" x14ac:dyDescent="0.3">
      <c r="C28" s="289" t="s">
        <v>455</v>
      </c>
      <c r="E28" s="304"/>
      <c r="F28" s="289"/>
      <c r="G28" s="289" t="s">
        <v>466</v>
      </c>
      <c r="I28" s="298">
        <v>22500</v>
      </c>
    </row>
    <row r="29" spans="3:10" ht="15.6" x14ac:dyDescent="0.3">
      <c r="C29" s="289" t="s">
        <v>457</v>
      </c>
      <c r="D29" s="289"/>
      <c r="E29" s="304">
        <v>0</v>
      </c>
      <c r="F29" s="289"/>
      <c r="G29" s="289" t="s">
        <v>457</v>
      </c>
      <c r="H29" s="289"/>
      <c r="I29" s="298">
        <v>7000</v>
      </c>
      <c r="J29" s="289"/>
    </row>
    <row r="30" spans="3:10" ht="15.6" x14ac:dyDescent="0.3">
      <c r="C30" s="289" t="s">
        <v>459</v>
      </c>
      <c r="D30" s="289"/>
      <c r="E30" s="304">
        <v>0</v>
      </c>
      <c r="F30" s="289"/>
      <c r="G30" s="289" t="s">
        <v>459</v>
      </c>
      <c r="H30" s="289"/>
      <c r="I30" s="298">
        <v>24525</v>
      </c>
      <c r="J30" s="289"/>
    </row>
    <row r="31" spans="3:10" ht="15.6" x14ac:dyDescent="0.3">
      <c r="C31" s="292" t="s">
        <v>461</v>
      </c>
      <c r="D31" s="302"/>
      <c r="E31" s="300">
        <f>SUM(E27:E30)</f>
        <v>104913</v>
      </c>
      <c r="F31" s="289"/>
      <c r="G31" s="292" t="s">
        <v>461</v>
      </c>
      <c r="H31" s="302"/>
      <c r="I31" s="300">
        <f>SUM(I27:I30)</f>
        <v>159675</v>
      </c>
      <c r="J31" s="289"/>
    </row>
    <row r="32" spans="3:10" ht="15.6" x14ac:dyDescent="0.3">
      <c r="F32" s="289"/>
      <c r="G32" s="292"/>
      <c r="H32" s="302"/>
      <c r="I32" s="305"/>
      <c r="J32" s="289"/>
    </row>
    <row r="33" spans="3:10" ht="15.6" x14ac:dyDescent="0.3">
      <c r="C33" s="293" t="s">
        <v>467</v>
      </c>
      <c r="D33" s="294"/>
      <c r="E33" s="319"/>
      <c r="F33" s="289"/>
      <c r="G33" s="293"/>
      <c r="H33" s="294"/>
      <c r="I33" s="294"/>
      <c r="J33" s="289"/>
    </row>
    <row r="34" spans="3:10" ht="15.6" x14ac:dyDescent="0.3">
      <c r="C34" s="289" t="s">
        <v>468</v>
      </c>
      <c r="E34" s="320">
        <v>56950</v>
      </c>
      <c r="F34" s="289"/>
      <c r="G34" s="289"/>
      <c r="I34" s="319"/>
      <c r="J34" s="289"/>
    </row>
    <row r="35" spans="3:10" ht="15.6" x14ac:dyDescent="0.3">
      <c r="C35" s="289" t="s">
        <v>455</v>
      </c>
      <c r="E35" s="298">
        <v>0</v>
      </c>
      <c r="F35" s="289"/>
      <c r="G35" s="293" t="s">
        <v>469</v>
      </c>
      <c r="H35" s="294"/>
      <c r="I35" s="319"/>
      <c r="J35" s="289"/>
    </row>
    <row r="36" spans="3:10" ht="15.6" x14ac:dyDescent="0.3">
      <c r="C36" s="289" t="s">
        <v>457</v>
      </c>
      <c r="D36" s="289"/>
      <c r="E36" s="298">
        <v>0</v>
      </c>
      <c r="F36" s="289"/>
      <c r="G36" s="289" t="s">
        <v>470</v>
      </c>
      <c r="I36" s="298">
        <v>42890</v>
      </c>
      <c r="J36" s="289"/>
    </row>
    <row r="37" spans="3:10" ht="15.6" x14ac:dyDescent="0.3">
      <c r="C37" s="289" t="s">
        <v>459</v>
      </c>
      <c r="D37" s="289"/>
      <c r="E37" s="298">
        <v>11010</v>
      </c>
      <c r="F37" s="289"/>
      <c r="G37" s="289" t="s">
        <v>471</v>
      </c>
      <c r="I37" s="298">
        <v>0</v>
      </c>
      <c r="J37" s="289"/>
    </row>
    <row r="38" spans="3:10" ht="15.6" x14ac:dyDescent="0.3">
      <c r="C38" s="292" t="s">
        <v>461</v>
      </c>
      <c r="D38" s="302"/>
      <c r="E38" s="300">
        <f>SUM(E34:E37)</f>
        <v>67960</v>
      </c>
      <c r="F38" s="289"/>
      <c r="G38" s="289" t="s">
        <v>457</v>
      </c>
      <c r="H38" s="289"/>
      <c r="I38" s="298">
        <v>0</v>
      </c>
      <c r="J38" s="289"/>
    </row>
    <row r="39" spans="3:10" ht="15.6" x14ac:dyDescent="0.3">
      <c r="E39" s="319"/>
      <c r="F39" s="289"/>
      <c r="G39" s="289" t="s">
        <v>459</v>
      </c>
      <c r="H39" s="289"/>
      <c r="I39" s="298">
        <v>0</v>
      </c>
      <c r="J39" s="289"/>
    </row>
    <row r="40" spans="3:10" ht="15.6" x14ac:dyDescent="0.3">
      <c r="E40" s="319"/>
      <c r="F40" s="289"/>
      <c r="G40" s="292" t="s">
        <v>461</v>
      </c>
      <c r="H40" s="302"/>
      <c r="I40" s="300">
        <f>SUM(I36:I39)</f>
        <v>42890</v>
      </c>
      <c r="J40" s="289"/>
    </row>
    <row r="41" spans="3:10" ht="15.6" x14ac:dyDescent="0.3">
      <c r="C41" s="292" t="s">
        <v>472</v>
      </c>
      <c r="D41" s="294"/>
      <c r="E41" s="319"/>
      <c r="F41" s="289"/>
      <c r="J41" s="289"/>
    </row>
    <row r="42" spans="3:10" ht="15.6" x14ac:dyDescent="0.3">
      <c r="C42" s="289" t="s">
        <v>473</v>
      </c>
      <c r="E42" s="298">
        <v>37317</v>
      </c>
      <c r="F42" s="289"/>
      <c r="J42" s="289"/>
    </row>
    <row r="43" spans="3:10" ht="15.6" x14ac:dyDescent="0.3">
      <c r="C43" s="289" t="s">
        <v>455</v>
      </c>
      <c r="E43" s="298">
        <v>0</v>
      </c>
      <c r="F43" s="289"/>
      <c r="J43" s="289"/>
    </row>
    <row r="44" spans="3:10" ht="15.6" x14ac:dyDescent="0.3">
      <c r="C44" s="289" t="s">
        <v>457</v>
      </c>
      <c r="D44" s="289"/>
      <c r="E44" s="298">
        <v>0</v>
      </c>
      <c r="F44" s="289"/>
      <c r="G44" s="293" t="s">
        <v>474</v>
      </c>
      <c r="H44" s="294"/>
      <c r="I44" s="319"/>
      <c r="J44" s="289"/>
    </row>
    <row r="45" spans="3:10" ht="15.6" x14ac:dyDescent="0.3">
      <c r="C45" s="289" t="s">
        <v>459</v>
      </c>
      <c r="D45" s="289"/>
      <c r="E45" s="298">
        <v>0</v>
      </c>
      <c r="F45" s="289"/>
      <c r="G45" s="289" t="s">
        <v>475</v>
      </c>
      <c r="I45" s="298">
        <v>9993</v>
      </c>
      <c r="J45" s="289"/>
    </row>
    <row r="46" spans="3:10" ht="15.6" x14ac:dyDescent="0.3">
      <c r="C46" s="292" t="s">
        <v>461</v>
      </c>
      <c r="D46" s="302"/>
      <c r="E46" s="300">
        <f>SUM(E42:E45)</f>
        <v>37317</v>
      </c>
      <c r="F46" s="289"/>
      <c r="G46" s="289" t="s">
        <v>455</v>
      </c>
      <c r="I46" s="298">
        <v>0</v>
      </c>
      <c r="J46" s="289"/>
    </row>
    <row r="47" spans="3:10" ht="15.6" x14ac:dyDescent="0.3">
      <c r="E47" s="319"/>
      <c r="F47" s="289"/>
      <c r="G47" s="289" t="s">
        <v>457</v>
      </c>
      <c r="H47" s="289"/>
      <c r="I47" s="298">
        <v>0</v>
      </c>
      <c r="J47" s="289"/>
    </row>
    <row r="48" spans="3:10" ht="15.6" x14ac:dyDescent="0.3">
      <c r="E48" s="319"/>
      <c r="F48" s="289"/>
      <c r="G48" s="289" t="s">
        <v>459</v>
      </c>
      <c r="H48" s="289"/>
      <c r="I48" s="298">
        <v>0</v>
      </c>
      <c r="J48" s="289"/>
    </row>
    <row r="49" spans="2:10" ht="15.6" x14ac:dyDescent="0.3">
      <c r="C49" s="292" t="s">
        <v>1</v>
      </c>
      <c r="D49" s="292"/>
      <c r="E49" s="286"/>
      <c r="F49" s="289"/>
      <c r="G49" s="292" t="s">
        <v>461</v>
      </c>
      <c r="H49" s="302"/>
      <c r="I49" s="300">
        <f>SUM(I45:I48)</f>
        <v>9993</v>
      </c>
      <c r="J49" s="289"/>
    </row>
    <row r="50" spans="2:10" ht="15.6" x14ac:dyDescent="0.3">
      <c r="C50" s="289" t="s">
        <v>1</v>
      </c>
      <c r="E50" s="298" t="s">
        <v>1</v>
      </c>
      <c r="F50" s="289"/>
      <c r="G50" s="289"/>
      <c r="I50" s="319"/>
      <c r="J50" s="289"/>
    </row>
    <row r="51" spans="2:10" ht="16.2" thickBot="1" x14ac:dyDescent="0.35">
      <c r="B51" s="286"/>
      <c r="C51" s="286"/>
      <c r="D51" s="286"/>
      <c r="E51" s="286"/>
      <c r="F51" s="289"/>
      <c r="G51" s="302"/>
      <c r="H51" s="306" t="s">
        <v>476</v>
      </c>
      <c r="I51" s="307"/>
    </row>
    <row r="52" spans="2:10" ht="16.2" thickTop="1" x14ac:dyDescent="0.3">
      <c r="B52" s="286"/>
      <c r="C52" s="286"/>
      <c r="D52" s="286"/>
      <c r="E52" s="286"/>
      <c r="F52" s="289"/>
      <c r="G52" s="308"/>
      <c r="H52" s="309" t="s">
        <v>477</v>
      </c>
      <c r="I52" s="305">
        <f>SUM(E24+E31+E38+E46+I21+I31+I40+I49+I51)</f>
        <v>781542</v>
      </c>
      <c r="J52" s="296" t="s">
        <v>478</v>
      </c>
    </row>
    <row r="53" spans="2:10" x14ac:dyDescent="0.3">
      <c r="B53" s="286"/>
      <c r="C53" s="286"/>
      <c r="D53" s="286"/>
      <c r="E53" s="286"/>
      <c r="F53" s="289"/>
      <c r="H53" s="403" t="s">
        <v>479</v>
      </c>
      <c r="I53" s="404"/>
    </row>
    <row r="54" spans="2:10" x14ac:dyDescent="0.3">
      <c r="B54" s="286"/>
      <c r="C54" s="286"/>
      <c r="D54" s="286"/>
      <c r="E54" s="286"/>
      <c r="F54" s="289"/>
      <c r="H54" s="310"/>
      <c r="I54" s="311"/>
    </row>
    <row r="55" spans="2:10" x14ac:dyDescent="0.3">
      <c r="B55" s="286"/>
      <c r="C55" s="286"/>
      <c r="D55" s="286"/>
      <c r="E55" s="286"/>
      <c r="F55" s="289"/>
      <c r="H55" s="310"/>
      <c r="I55" s="311"/>
    </row>
    <row r="56" spans="2:10" x14ac:dyDescent="0.3">
      <c r="B56" s="286"/>
      <c r="C56" s="286"/>
      <c r="D56" s="286"/>
      <c r="E56" s="286"/>
      <c r="F56" s="289"/>
      <c r="H56" s="310"/>
      <c r="I56" s="311"/>
    </row>
    <row r="57" spans="2:10" ht="15.6" x14ac:dyDescent="0.3">
      <c r="B57" s="396" t="s">
        <v>480</v>
      </c>
      <c r="C57" s="396"/>
      <c r="D57" s="396"/>
      <c r="E57" s="396"/>
      <c r="F57" s="396"/>
      <c r="G57" s="396"/>
      <c r="H57" s="396"/>
      <c r="I57" s="396"/>
      <c r="J57" s="292"/>
    </row>
    <row r="58" spans="2:10" ht="15.6" x14ac:dyDescent="0.3">
      <c r="B58" s="292"/>
      <c r="C58" s="292"/>
      <c r="D58" s="292"/>
      <c r="E58" s="292"/>
      <c r="F58" s="292"/>
      <c r="G58" s="292"/>
      <c r="H58" s="292"/>
      <c r="I58" s="292"/>
      <c r="J58" s="292"/>
    </row>
    <row r="59" spans="2:10" ht="15.6" x14ac:dyDescent="0.3">
      <c r="B59" s="289" t="s">
        <v>481</v>
      </c>
      <c r="C59" s="289"/>
      <c r="D59" s="302"/>
      <c r="E59" s="302"/>
      <c r="F59" s="302"/>
      <c r="G59" s="302"/>
      <c r="H59" s="302"/>
      <c r="I59" s="302"/>
      <c r="J59" s="302"/>
    </row>
    <row r="60" spans="2:10" ht="15.6" x14ac:dyDescent="0.3">
      <c r="B60" s="393" t="s">
        <v>482</v>
      </c>
      <c r="C60" s="394"/>
      <c r="D60" s="394"/>
      <c r="E60" s="394"/>
      <c r="F60" s="394"/>
      <c r="G60" s="394"/>
      <c r="H60" s="302"/>
      <c r="I60" s="302"/>
      <c r="J60" s="302"/>
    </row>
    <row r="61" spans="2:10" x14ac:dyDescent="0.3">
      <c r="B61" s="393" t="s">
        <v>490</v>
      </c>
      <c r="C61" s="405"/>
      <c r="D61" s="405"/>
      <c r="E61" s="405"/>
      <c r="F61" s="405"/>
      <c r="G61" s="405"/>
      <c r="H61" s="405"/>
      <c r="I61" s="405"/>
      <c r="J61" s="289"/>
    </row>
    <row r="62" spans="2:10" x14ac:dyDescent="0.3">
      <c r="B62" s="393"/>
      <c r="C62" s="394"/>
      <c r="D62" s="394"/>
      <c r="E62" s="394"/>
      <c r="F62" s="394"/>
      <c r="G62" s="394"/>
      <c r="H62" s="394"/>
      <c r="I62" s="394"/>
      <c r="J62" s="289"/>
    </row>
    <row r="63" spans="2:10" x14ac:dyDescent="0.3">
      <c r="B63" s="393"/>
      <c r="C63" s="394"/>
      <c r="D63" s="394"/>
      <c r="E63" s="394"/>
      <c r="F63" s="394"/>
      <c r="G63" s="394"/>
      <c r="H63" s="394"/>
      <c r="I63" s="394"/>
      <c r="J63" s="290"/>
    </row>
    <row r="64" spans="2:10" x14ac:dyDescent="0.3">
      <c r="B64" s="289"/>
      <c r="C64" s="289"/>
      <c r="D64" s="289"/>
      <c r="E64" s="289"/>
      <c r="F64" s="289"/>
      <c r="G64" s="289"/>
      <c r="H64" s="289"/>
      <c r="I64" s="289"/>
      <c r="J64" s="289"/>
    </row>
    <row r="65" spans="1:10" ht="15.6" x14ac:dyDescent="0.3">
      <c r="B65" s="396" t="s">
        <v>483</v>
      </c>
      <c r="C65" s="396"/>
      <c r="D65" s="396"/>
      <c r="E65" s="396"/>
      <c r="F65" s="396"/>
      <c r="G65" s="396"/>
      <c r="H65" s="396"/>
      <c r="I65" s="396"/>
      <c r="J65" s="289"/>
    </row>
    <row r="66" spans="1:10" x14ac:dyDescent="0.3">
      <c r="C66" s="289"/>
      <c r="D66" s="289"/>
      <c r="E66" s="289"/>
      <c r="F66" s="289"/>
      <c r="G66" s="289"/>
      <c r="H66" s="289"/>
      <c r="I66" s="289"/>
      <c r="J66" s="289"/>
    </row>
    <row r="67" spans="1:10" ht="15.6" x14ac:dyDescent="0.3">
      <c r="B67" s="289" t="s">
        <v>484</v>
      </c>
      <c r="C67" s="303"/>
      <c r="J67" s="292"/>
    </row>
    <row r="68" spans="1:10" ht="15.6" x14ac:dyDescent="0.3">
      <c r="B68" s="302"/>
      <c r="J68" s="292"/>
    </row>
    <row r="69" spans="1:10" ht="15.6" x14ac:dyDescent="0.3">
      <c r="A69" s="308"/>
      <c r="B69" s="302"/>
      <c r="C69" s="397" t="s">
        <v>485</v>
      </c>
      <c r="D69" s="397"/>
      <c r="E69" s="397"/>
      <c r="F69" s="397"/>
      <c r="G69" s="397"/>
      <c r="H69" s="308"/>
      <c r="I69" s="292"/>
      <c r="J69" s="302"/>
    </row>
    <row r="70" spans="1:10" ht="15.6" x14ac:dyDescent="0.3">
      <c r="A70" s="308"/>
      <c r="B70" s="302"/>
      <c r="C70" s="302"/>
      <c r="D70" s="302"/>
      <c r="E70" s="302"/>
      <c r="F70" s="302"/>
      <c r="G70" s="302"/>
      <c r="H70" s="302"/>
      <c r="I70" s="302"/>
      <c r="J70" s="302"/>
    </row>
    <row r="71" spans="1:10" ht="15.6" x14ac:dyDescent="0.3">
      <c r="A71" s="308"/>
      <c r="B71" s="393" t="s">
        <v>491</v>
      </c>
      <c r="C71" s="394"/>
      <c r="D71" s="394"/>
      <c r="E71" s="394"/>
      <c r="F71" s="394"/>
      <c r="G71" s="394"/>
      <c r="H71" s="302"/>
      <c r="I71" s="302"/>
      <c r="J71" s="302"/>
    </row>
    <row r="72" spans="1:10" ht="15.6" x14ac:dyDescent="0.3">
      <c r="A72" s="308"/>
      <c r="B72" s="393"/>
      <c r="C72" s="394"/>
      <c r="D72" s="394"/>
      <c r="E72" s="394"/>
      <c r="F72" s="394"/>
      <c r="G72" s="394"/>
      <c r="H72" s="302"/>
      <c r="I72" s="302"/>
      <c r="J72" s="302"/>
    </row>
    <row r="73" spans="1:10" ht="15.6" x14ac:dyDescent="0.3">
      <c r="A73" s="308"/>
      <c r="B73" s="302"/>
      <c r="C73" s="308"/>
      <c r="D73" s="302"/>
      <c r="E73" s="302"/>
      <c r="F73" s="302"/>
      <c r="G73" s="302"/>
      <c r="H73" s="302"/>
      <c r="I73" s="302"/>
      <c r="J73" s="302"/>
    </row>
    <row r="74" spans="1:10" ht="15.6" x14ac:dyDescent="0.3">
      <c r="A74" s="308"/>
      <c r="B74" s="302"/>
      <c r="C74" s="396"/>
      <c r="D74" s="398"/>
      <c r="E74" s="398"/>
      <c r="F74" s="302"/>
      <c r="G74" s="302"/>
      <c r="H74" s="302"/>
      <c r="I74" s="302"/>
      <c r="J74" s="302"/>
    </row>
    <row r="75" spans="1:10" ht="15.6" x14ac:dyDescent="0.3">
      <c r="A75" s="308"/>
      <c r="B75" s="302"/>
      <c r="C75" s="288"/>
      <c r="D75" s="312"/>
      <c r="E75" s="312"/>
      <c r="F75" s="302"/>
      <c r="G75" s="302"/>
      <c r="H75" s="302"/>
      <c r="I75" s="302"/>
      <c r="J75" s="302"/>
    </row>
    <row r="76" spans="1:10" ht="15.6" x14ac:dyDescent="0.3">
      <c r="A76" s="308"/>
      <c r="B76" s="393"/>
      <c r="C76" s="394"/>
      <c r="D76" s="394"/>
      <c r="E76" s="394"/>
      <c r="F76" s="394"/>
      <c r="G76" s="394"/>
      <c r="H76" s="302"/>
      <c r="I76" s="302"/>
      <c r="J76" s="302"/>
    </row>
    <row r="77" spans="1:10" ht="15.6" x14ac:dyDescent="0.3">
      <c r="A77" s="308"/>
      <c r="B77" s="302"/>
      <c r="C77" s="308"/>
      <c r="D77" s="302"/>
      <c r="E77" s="302"/>
      <c r="F77" s="302"/>
      <c r="G77" s="302"/>
      <c r="H77" s="302"/>
      <c r="I77" s="302"/>
      <c r="J77" s="302"/>
    </row>
    <row r="78" spans="1:10" ht="15.6" x14ac:dyDescent="0.3">
      <c r="A78" s="308"/>
      <c r="B78" s="393" t="s">
        <v>574</v>
      </c>
      <c r="C78" s="394"/>
      <c r="D78" s="394"/>
      <c r="E78" s="394"/>
      <c r="F78" s="394"/>
      <c r="G78" s="394"/>
      <c r="H78" s="394"/>
      <c r="I78" s="394"/>
      <c r="J78" s="302"/>
    </row>
    <row r="79" spans="1:10" ht="15.6" x14ac:dyDescent="0.3">
      <c r="A79" s="308"/>
      <c r="B79" s="289"/>
      <c r="J79" s="302"/>
    </row>
    <row r="80" spans="1:10" ht="15.6" x14ac:dyDescent="0.3">
      <c r="A80" s="308"/>
      <c r="B80" s="289"/>
      <c r="C80" s="289" t="s">
        <v>486</v>
      </c>
      <c r="D80" s="289"/>
      <c r="E80" s="289"/>
      <c r="J80" s="302"/>
    </row>
    <row r="81" spans="1:10" ht="15.6" x14ac:dyDescent="0.3">
      <c r="A81" s="308" t="s">
        <v>1</v>
      </c>
      <c r="B81" s="289"/>
      <c r="C81" s="395" t="s">
        <v>572</v>
      </c>
      <c r="D81" s="395"/>
      <c r="E81" s="313"/>
      <c r="G81" s="286"/>
      <c r="H81" s="286"/>
      <c r="J81" s="302"/>
    </row>
    <row r="82" spans="1:10" x14ac:dyDescent="0.3">
      <c r="B82" s="289"/>
      <c r="C82" s="289"/>
      <c r="D82" s="289"/>
      <c r="E82" s="289"/>
      <c r="F82" s="289"/>
      <c r="G82" s="289"/>
      <c r="H82" s="289"/>
      <c r="I82" s="289"/>
      <c r="J82" s="289"/>
    </row>
    <row r="83" spans="1:10" x14ac:dyDescent="0.3">
      <c r="B83" s="289" t="s">
        <v>487</v>
      </c>
      <c r="C83" s="289" t="s">
        <v>486</v>
      </c>
      <c r="D83" s="289"/>
      <c r="E83" s="289"/>
      <c r="F83" s="289"/>
      <c r="G83" s="387"/>
      <c r="H83" s="387"/>
      <c r="I83" s="289"/>
      <c r="J83" s="289"/>
    </row>
    <row r="84" spans="1:10" x14ac:dyDescent="0.3">
      <c r="A84" s="318"/>
      <c r="B84" s="315"/>
      <c r="C84" s="313" t="s">
        <v>573</v>
      </c>
      <c r="D84" s="316"/>
      <c r="E84" s="313"/>
      <c r="F84" s="313"/>
      <c r="G84" s="313"/>
      <c r="H84" s="316"/>
      <c r="I84" s="313"/>
      <c r="J84" s="315"/>
    </row>
    <row r="85" spans="1:10" x14ac:dyDescent="0.3">
      <c r="B85" s="289"/>
      <c r="C85" s="289"/>
      <c r="D85" s="289"/>
      <c r="E85" s="289"/>
      <c r="F85" s="289"/>
      <c r="G85" s="289"/>
      <c r="H85" s="289"/>
      <c r="I85" s="289"/>
      <c r="J85" s="289"/>
    </row>
    <row r="86" spans="1:10" x14ac:dyDescent="0.3">
      <c r="A86" s="317" t="s">
        <v>488</v>
      </c>
      <c r="B86" s="289"/>
      <c r="C86" s="289"/>
      <c r="D86" s="289"/>
      <c r="E86" s="289"/>
      <c r="F86" s="289"/>
      <c r="G86" s="289"/>
      <c r="H86" s="289"/>
      <c r="I86" s="289"/>
      <c r="J86" s="289"/>
    </row>
  </sheetData>
  <mergeCells count="21">
    <mergeCell ref="B62:I62"/>
    <mergeCell ref="B1:I1"/>
    <mergeCell ref="B3:I3"/>
    <mergeCell ref="B5:J5"/>
    <mergeCell ref="B9:I9"/>
    <mergeCell ref="B11:J11"/>
    <mergeCell ref="C18:D18"/>
    <mergeCell ref="C20:D20"/>
    <mergeCell ref="H53:I53"/>
    <mergeCell ref="B57:I57"/>
    <mergeCell ref="B60:G60"/>
    <mergeCell ref="B61:I61"/>
    <mergeCell ref="B76:G76"/>
    <mergeCell ref="B78:I78"/>
    <mergeCell ref="C81:D81"/>
    <mergeCell ref="B63:I63"/>
    <mergeCell ref="B65:I65"/>
    <mergeCell ref="C69:G69"/>
    <mergeCell ref="B71:G71"/>
    <mergeCell ref="B72:G72"/>
    <mergeCell ref="C74:E74"/>
  </mergeCells>
  <printOptions horizontalCentered="1" verticalCentered="1"/>
  <pageMargins left="0.25" right="0.25" top="0.75" bottom="0.75" header="0.3" footer="0.3"/>
  <pageSetup scale="88" fitToHeight="0" orientation="portrait" verticalDpi="0"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292"/>
  <sheetViews>
    <sheetView zoomScaleNormal="100" workbookViewId="0">
      <selection activeCell="H40" sqref="H40"/>
    </sheetView>
  </sheetViews>
  <sheetFormatPr defaultColWidth="0" defaultRowHeight="15.6" zeroHeight="1" x14ac:dyDescent="0.3"/>
  <cols>
    <col min="1" max="1" width="3.6640625" style="34" customWidth="1"/>
    <col min="2" max="3" width="15" style="34" customWidth="1"/>
    <col min="4" max="4" width="15.33203125" style="35" customWidth="1"/>
    <col min="5" max="5" width="34.44140625" style="2" customWidth="1"/>
    <col min="6" max="8" width="15.33203125" style="2" customWidth="1"/>
    <col min="9" max="9" width="4.33203125" style="2" customWidth="1"/>
    <col min="10" max="10" width="4.44140625" style="2" customWidth="1"/>
    <col min="11" max="16384" width="0" style="2" hidden="1"/>
  </cols>
  <sheetData>
    <row r="1" spans="1:10" ht="17.399999999999999" x14ac:dyDescent="0.3">
      <c r="B1" s="540" t="s">
        <v>77</v>
      </c>
      <c r="C1" s="541"/>
      <c r="E1" s="37" t="s">
        <v>78</v>
      </c>
      <c r="G1" s="542"/>
      <c r="H1" s="542"/>
      <c r="I1" s="6"/>
    </row>
    <row r="2" spans="1:10" x14ac:dyDescent="0.3">
      <c r="B2" s="540" t="s">
        <v>79</v>
      </c>
      <c r="C2" s="541"/>
      <c r="E2" s="36" t="s">
        <v>111</v>
      </c>
      <c r="F2" s="543" t="s">
        <v>49</v>
      </c>
      <c r="G2" s="543"/>
      <c r="H2" s="543"/>
      <c r="I2" s="38"/>
    </row>
    <row r="3" spans="1:10" ht="12" customHeight="1" x14ac:dyDescent="0.3">
      <c r="B3" s="541"/>
      <c r="C3" s="541"/>
      <c r="E3" s="5" t="s">
        <v>12</v>
      </c>
      <c r="F3" s="545" t="s">
        <v>81</v>
      </c>
      <c r="G3" s="545"/>
      <c r="H3" s="545"/>
    </row>
    <row r="4" spans="1:10" ht="15.75" customHeight="1" x14ac:dyDescent="0.25">
      <c r="A4" s="546"/>
      <c r="B4" s="549" t="s">
        <v>14</v>
      </c>
      <c r="C4" s="550"/>
      <c r="D4" s="546"/>
      <c r="E4" s="551" t="s">
        <v>82</v>
      </c>
      <c r="F4" s="553" t="s">
        <v>366</v>
      </c>
      <c r="G4" s="554"/>
      <c r="H4" s="555"/>
      <c r="I4" s="556"/>
    </row>
    <row r="5" spans="1:10" ht="15.75" customHeight="1" x14ac:dyDescent="0.25">
      <c r="A5" s="547"/>
      <c r="B5" s="559" t="s">
        <v>16</v>
      </c>
      <c r="C5" s="560"/>
      <c r="D5" s="39" t="s">
        <v>17</v>
      </c>
      <c r="E5" s="552"/>
      <c r="F5" s="561" t="s">
        <v>83</v>
      </c>
      <c r="G5" s="561" t="s">
        <v>84</v>
      </c>
      <c r="H5" s="561" t="s">
        <v>85</v>
      </c>
      <c r="I5" s="557"/>
    </row>
    <row r="6" spans="1:10" ht="15.75" customHeight="1" x14ac:dyDescent="0.25">
      <c r="A6" s="547"/>
      <c r="B6" s="39" t="s">
        <v>22</v>
      </c>
      <c r="C6" s="40" t="s">
        <v>23</v>
      </c>
      <c r="D6" s="41" t="s">
        <v>24</v>
      </c>
      <c r="E6" s="552"/>
      <c r="F6" s="562"/>
      <c r="G6" s="563"/>
      <c r="H6" s="562"/>
      <c r="I6" s="557"/>
    </row>
    <row r="7" spans="1:10" ht="15.75" customHeight="1" x14ac:dyDescent="0.25">
      <c r="A7" s="548"/>
      <c r="B7" s="160" t="s">
        <v>363</v>
      </c>
      <c r="C7" s="160" t="s">
        <v>364</v>
      </c>
      <c r="D7" s="162" t="s">
        <v>365</v>
      </c>
      <c r="E7" s="552"/>
      <c r="F7" s="562"/>
      <c r="G7" s="563"/>
      <c r="H7" s="562"/>
      <c r="I7" s="558"/>
    </row>
    <row r="8" spans="1:10" ht="12.6" customHeight="1" x14ac:dyDescent="0.25">
      <c r="A8" s="16"/>
      <c r="B8" s="161"/>
      <c r="C8" s="161"/>
      <c r="D8" s="161"/>
      <c r="E8" s="16"/>
      <c r="F8" s="16"/>
      <c r="G8" s="16"/>
      <c r="H8" s="16"/>
      <c r="I8" s="16"/>
      <c r="J8" s="42"/>
    </row>
    <row r="9" spans="1:10" ht="12.6" customHeight="1" x14ac:dyDescent="0.25">
      <c r="A9" s="19">
        <v>1</v>
      </c>
      <c r="B9" s="146">
        <v>2680</v>
      </c>
      <c r="C9" s="146">
        <v>2887</v>
      </c>
      <c r="D9" s="146">
        <v>5115</v>
      </c>
      <c r="E9" s="43" t="s">
        <v>86</v>
      </c>
      <c r="F9" s="146">
        <v>7343</v>
      </c>
      <c r="G9" s="20">
        <v>7343</v>
      </c>
      <c r="H9" s="20">
        <v>7343</v>
      </c>
      <c r="I9" s="19">
        <v>1</v>
      </c>
      <c r="J9" s="42"/>
    </row>
    <row r="10" spans="1:10" ht="12.6" customHeight="1" x14ac:dyDescent="0.25">
      <c r="A10" s="19">
        <v>2</v>
      </c>
      <c r="B10" s="146"/>
      <c r="C10" s="146"/>
      <c r="D10" s="146"/>
      <c r="E10" s="43" t="s">
        <v>87</v>
      </c>
      <c r="F10" s="20"/>
      <c r="G10" s="20"/>
      <c r="H10" s="20"/>
      <c r="I10" s="19">
        <v>2</v>
      </c>
      <c r="J10" s="42"/>
    </row>
    <row r="11" spans="1:10" ht="12.6" customHeight="1" x14ac:dyDescent="0.25">
      <c r="A11" s="19">
        <v>3</v>
      </c>
      <c r="B11" s="146"/>
      <c r="C11" s="146"/>
      <c r="D11" s="146"/>
      <c r="E11" s="43" t="s">
        <v>88</v>
      </c>
      <c r="F11" s="20"/>
      <c r="G11" s="20"/>
      <c r="H11" s="20"/>
      <c r="I11" s="19">
        <v>3</v>
      </c>
      <c r="J11" s="42"/>
    </row>
    <row r="12" spans="1:10" ht="12.6" customHeight="1" x14ac:dyDescent="0.25">
      <c r="A12" s="19">
        <v>4</v>
      </c>
      <c r="B12" s="146">
        <v>10</v>
      </c>
      <c r="C12" s="146">
        <v>2</v>
      </c>
      <c r="D12" s="146">
        <v>4</v>
      </c>
      <c r="E12" s="43" t="s">
        <v>89</v>
      </c>
      <c r="F12" s="146">
        <v>150</v>
      </c>
      <c r="G12" s="20">
        <v>150</v>
      </c>
      <c r="H12" s="20">
        <v>150</v>
      </c>
      <c r="I12" s="19">
        <v>4</v>
      </c>
      <c r="J12" s="42"/>
    </row>
    <row r="13" spans="1:10" ht="12.6" customHeight="1" x14ac:dyDescent="0.25">
      <c r="A13" s="19">
        <v>5</v>
      </c>
      <c r="B13" s="146"/>
      <c r="C13" s="146"/>
      <c r="D13" s="146"/>
      <c r="E13" s="44" t="s">
        <v>101</v>
      </c>
      <c r="F13" s="20"/>
      <c r="G13" s="20"/>
      <c r="H13" s="20"/>
      <c r="I13" s="19">
        <v>5</v>
      </c>
      <c r="J13" s="42"/>
    </row>
    <row r="14" spans="1:10" ht="12.6" customHeight="1" x14ac:dyDescent="0.25">
      <c r="A14" s="19">
        <v>6</v>
      </c>
      <c r="B14" s="146"/>
      <c r="C14" s="146"/>
      <c r="D14" s="146"/>
      <c r="E14" s="21" t="s">
        <v>91</v>
      </c>
      <c r="F14" s="20"/>
      <c r="G14" s="20"/>
      <c r="H14" s="20"/>
      <c r="I14" s="19">
        <v>6</v>
      </c>
      <c r="J14" s="42"/>
    </row>
    <row r="15" spans="1:10" ht="12.6" customHeight="1" x14ac:dyDescent="0.25">
      <c r="A15" s="19">
        <v>7</v>
      </c>
      <c r="B15" s="146"/>
      <c r="C15" s="146"/>
      <c r="D15" s="146"/>
      <c r="E15" s="21">
        <v>7</v>
      </c>
      <c r="F15" s="20"/>
      <c r="G15" s="20"/>
      <c r="H15" s="20"/>
      <c r="I15" s="19">
        <v>7</v>
      </c>
      <c r="J15" s="42"/>
    </row>
    <row r="16" spans="1:10" ht="12.6" customHeight="1" x14ac:dyDescent="0.25">
      <c r="A16" s="19">
        <v>8</v>
      </c>
      <c r="B16" s="146">
        <v>2500</v>
      </c>
      <c r="C16" s="146">
        <v>2597</v>
      </c>
      <c r="D16" s="146">
        <v>2800</v>
      </c>
      <c r="E16" s="21" t="s">
        <v>110</v>
      </c>
      <c r="F16" s="20">
        <v>2500</v>
      </c>
      <c r="G16" s="20">
        <v>2500</v>
      </c>
      <c r="H16" s="20">
        <v>2500</v>
      </c>
      <c r="I16" s="19">
        <v>8</v>
      </c>
      <c r="J16" s="42"/>
    </row>
    <row r="17" spans="1:10" ht="12.6" customHeight="1" x14ac:dyDescent="0.25">
      <c r="A17" s="19">
        <v>9</v>
      </c>
      <c r="B17" s="146"/>
      <c r="C17" s="146"/>
      <c r="D17" s="146"/>
      <c r="E17" s="21">
        <v>9</v>
      </c>
      <c r="F17" s="20"/>
      <c r="G17" s="20"/>
      <c r="H17" s="20"/>
      <c r="I17" s="19">
        <v>9</v>
      </c>
      <c r="J17" s="42"/>
    </row>
    <row r="18" spans="1:10" ht="12.6" customHeight="1" x14ac:dyDescent="0.25">
      <c r="A18" s="19">
        <v>10</v>
      </c>
      <c r="B18" s="146"/>
      <c r="C18" s="146"/>
      <c r="D18" s="146"/>
      <c r="E18" s="21">
        <v>10</v>
      </c>
      <c r="F18" s="20"/>
      <c r="G18" s="20"/>
      <c r="H18" s="20"/>
      <c r="I18" s="19">
        <v>10</v>
      </c>
      <c r="J18" s="42"/>
    </row>
    <row r="19" spans="1:10" ht="12.6" customHeight="1" x14ac:dyDescent="0.25">
      <c r="A19" s="19">
        <v>11</v>
      </c>
      <c r="B19" s="146"/>
      <c r="C19" s="146"/>
      <c r="D19" s="146"/>
      <c r="E19" s="21">
        <v>11</v>
      </c>
      <c r="F19" s="20"/>
      <c r="G19" s="20"/>
      <c r="H19" s="20"/>
      <c r="I19" s="19">
        <v>11</v>
      </c>
      <c r="J19" s="42"/>
    </row>
    <row r="20" spans="1:10" ht="12.6" customHeight="1" x14ac:dyDescent="0.25">
      <c r="A20" s="19">
        <v>12</v>
      </c>
      <c r="B20" s="146"/>
      <c r="C20" s="146"/>
      <c r="D20" s="146"/>
      <c r="E20" s="21">
        <v>12</v>
      </c>
      <c r="F20" s="20"/>
      <c r="G20" s="20"/>
      <c r="H20" s="20"/>
      <c r="I20" s="19">
        <v>12</v>
      </c>
      <c r="J20" s="42"/>
    </row>
    <row r="21" spans="1:10" ht="12.6" customHeight="1" x14ac:dyDescent="0.25">
      <c r="A21" s="19">
        <v>13</v>
      </c>
      <c r="B21" s="146"/>
      <c r="C21" s="146"/>
      <c r="D21" s="146"/>
      <c r="E21" s="21">
        <v>13</v>
      </c>
      <c r="F21" s="20"/>
      <c r="G21" s="20"/>
      <c r="H21" s="20"/>
      <c r="I21" s="19">
        <v>13</v>
      </c>
      <c r="J21" s="42"/>
    </row>
    <row r="22" spans="1:10" ht="12.6" customHeight="1" x14ac:dyDescent="0.25">
      <c r="A22" s="19">
        <v>14</v>
      </c>
      <c r="B22" s="146"/>
      <c r="C22" s="146"/>
      <c r="D22" s="146"/>
      <c r="E22" s="21">
        <v>14</v>
      </c>
      <c r="F22" s="20"/>
      <c r="G22" s="20"/>
      <c r="H22" s="20"/>
      <c r="I22" s="19">
        <v>14</v>
      </c>
      <c r="J22" s="42"/>
    </row>
    <row r="23" spans="1:10" ht="12.6" customHeight="1" x14ac:dyDescent="0.25">
      <c r="A23" s="19">
        <v>15</v>
      </c>
      <c r="B23" s="146"/>
      <c r="C23" s="146"/>
      <c r="D23" s="146"/>
      <c r="E23" s="21">
        <v>15</v>
      </c>
      <c r="F23" s="20"/>
      <c r="G23" s="20"/>
      <c r="H23" s="20"/>
      <c r="I23" s="19">
        <v>15</v>
      </c>
      <c r="J23" s="42"/>
    </row>
    <row r="24" spans="1:10" ht="12.6" customHeight="1" x14ac:dyDescent="0.25">
      <c r="A24" s="19">
        <v>16</v>
      </c>
      <c r="B24" s="146"/>
      <c r="C24" s="146"/>
      <c r="D24" s="146"/>
      <c r="E24" s="21">
        <v>16</v>
      </c>
      <c r="F24" s="20"/>
      <c r="G24" s="20"/>
      <c r="H24" s="20"/>
      <c r="I24" s="19">
        <v>16</v>
      </c>
      <c r="J24" s="42"/>
    </row>
    <row r="25" spans="1:10" ht="12.6" customHeight="1" x14ac:dyDescent="0.25">
      <c r="A25" s="19">
        <v>17</v>
      </c>
      <c r="B25" s="146"/>
      <c r="C25" s="146"/>
      <c r="D25" s="146"/>
      <c r="E25" s="21">
        <v>17</v>
      </c>
      <c r="F25" s="20"/>
      <c r="G25" s="20"/>
      <c r="H25" s="20"/>
      <c r="I25" s="19">
        <v>17</v>
      </c>
      <c r="J25" s="42"/>
    </row>
    <row r="26" spans="1:10" ht="12.6" customHeight="1" x14ac:dyDescent="0.25">
      <c r="A26" s="19">
        <v>18</v>
      </c>
      <c r="B26" s="146"/>
      <c r="C26" s="146"/>
      <c r="D26" s="146"/>
      <c r="E26" s="21">
        <v>18</v>
      </c>
      <c r="F26" s="20"/>
      <c r="G26" s="20"/>
      <c r="H26" s="20"/>
      <c r="I26" s="19">
        <v>18</v>
      </c>
      <c r="J26" s="42"/>
    </row>
    <row r="27" spans="1:10" ht="12.6" customHeight="1" x14ac:dyDescent="0.25">
      <c r="A27" s="19">
        <v>19</v>
      </c>
      <c r="B27" s="146"/>
      <c r="C27" s="146"/>
      <c r="D27" s="146"/>
      <c r="E27" s="21">
        <v>19</v>
      </c>
      <c r="F27" s="20"/>
      <c r="G27" s="20"/>
      <c r="H27" s="20"/>
      <c r="I27" s="19">
        <v>19</v>
      </c>
      <c r="J27" s="42"/>
    </row>
    <row r="28" spans="1:10" ht="12.6" customHeight="1" x14ac:dyDescent="0.25">
      <c r="A28" s="19">
        <v>20</v>
      </c>
      <c r="B28" s="146"/>
      <c r="C28" s="146"/>
      <c r="D28" s="146"/>
      <c r="E28" s="21">
        <v>20</v>
      </c>
      <c r="F28" s="20"/>
      <c r="G28" s="20"/>
      <c r="H28" s="20"/>
      <c r="I28" s="19">
        <v>20</v>
      </c>
      <c r="J28" s="42"/>
    </row>
    <row r="29" spans="1:10" ht="12.6" customHeight="1" x14ac:dyDescent="0.25">
      <c r="A29" s="19">
        <v>21</v>
      </c>
      <c r="B29" s="146"/>
      <c r="C29" s="146"/>
      <c r="D29" s="146"/>
      <c r="E29" s="21">
        <v>21</v>
      </c>
      <c r="F29" s="20"/>
      <c r="G29" s="20"/>
      <c r="H29" s="20"/>
      <c r="I29" s="19">
        <v>21</v>
      </c>
      <c r="J29" s="42"/>
    </row>
    <row r="30" spans="1:10" ht="12.6" customHeight="1" x14ac:dyDescent="0.25">
      <c r="A30" s="19">
        <v>22</v>
      </c>
      <c r="B30" s="146"/>
      <c r="C30" s="146"/>
      <c r="D30" s="146"/>
      <c r="E30" s="21">
        <v>22</v>
      </c>
      <c r="F30" s="20"/>
      <c r="G30" s="20"/>
      <c r="H30" s="20"/>
      <c r="I30" s="19">
        <v>22</v>
      </c>
      <c r="J30" s="42"/>
    </row>
    <row r="31" spans="1:10" ht="12.6" customHeight="1" x14ac:dyDescent="0.25">
      <c r="A31" s="19">
        <v>23</v>
      </c>
      <c r="B31" s="146"/>
      <c r="C31" s="146"/>
      <c r="D31" s="146"/>
      <c r="E31" s="21">
        <v>23</v>
      </c>
      <c r="F31" s="20"/>
      <c r="G31" s="20"/>
      <c r="H31" s="20"/>
      <c r="I31" s="19">
        <v>23</v>
      </c>
      <c r="J31" s="42"/>
    </row>
    <row r="32" spans="1:10" ht="12.6" customHeight="1" x14ac:dyDescent="0.25">
      <c r="A32" s="19">
        <v>24</v>
      </c>
      <c r="B32" s="146"/>
      <c r="C32" s="146"/>
      <c r="D32" s="146"/>
      <c r="E32" s="21">
        <v>24</v>
      </c>
      <c r="F32" s="20"/>
      <c r="G32" s="20"/>
      <c r="H32" s="20"/>
      <c r="I32" s="19">
        <v>24</v>
      </c>
      <c r="J32" s="42"/>
    </row>
    <row r="33" spans="1:10" ht="12.6" customHeight="1" x14ac:dyDescent="0.25">
      <c r="A33" s="19">
        <v>25</v>
      </c>
      <c r="B33" s="146"/>
      <c r="C33" s="146"/>
      <c r="D33" s="146"/>
      <c r="E33" s="21">
        <v>25</v>
      </c>
      <c r="F33" s="20"/>
      <c r="G33" s="20"/>
      <c r="H33" s="20"/>
      <c r="I33" s="19">
        <v>25</v>
      </c>
      <c r="J33" s="42"/>
    </row>
    <row r="34" spans="1:10" ht="12.6" customHeight="1" x14ac:dyDescent="0.25">
      <c r="A34" s="19">
        <v>26</v>
      </c>
      <c r="B34" s="146"/>
      <c r="C34" s="146"/>
      <c r="D34" s="146"/>
      <c r="E34" s="21">
        <v>26</v>
      </c>
      <c r="F34" s="20"/>
      <c r="G34" s="20"/>
      <c r="H34" s="20"/>
      <c r="I34" s="19">
        <v>26</v>
      </c>
      <c r="J34" s="42"/>
    </row>
    <row r="35" spans="1:10" ht="12.6" customHeight="1" x14ac:dyDescent="0.25">
      <c r="A35" s="19">
        <v>27</v>
      </c>
      <c r="B35" s="146"/>
      <c r="C35" s="146"/>
      <c r="D35" s="146"/>
      <c r="E35" s="21">
        <v>27</v>
      </c>
      <c r="F35" s="20"/>
      <c r="G35" s="20"/>
      <c r="H35" s="20"/>
      <c r="I35" s="19">
        <v>27</v>
      </c>
      <c r="J35" s="42"/>
    </row>
    <row r="36" spans="1:10" ht="12.6" customHeight="1" x14ac:dyDescent="0.25">
      <c r="A36" s="19">
        <v>28</v>
      </c>
      <c r="B36" s="146"/>
      <c r="C36" s="146"/>
      <c r="D36" s="146" t="s">
        <v>1</v>
      </c>
      <c r="E36" s="21">
        <v>28</v>
      </c>
      <c r="F36" s="20"/>
      <c r="G36" s="20"/>
      <c r="H36" s="20"/>
      <c r="I36" s="19">
        <v>28</v>
      </c>
      <c r="J36" s="42"/>
    </row>
    <row r="37" spans="1:10" ht="12.6" customHeight="1" x14ac:dyDescent="0.25">
      <c r="A37" s="19">
        <v>29</v>
      </c>
      <c r="B37" s="146">
        <f>SUM(B9:B36)</f>
        <v>5190</v>
      </c>
      <c r="C37" s="146">
        <f>SUM(C9:C36)</f>
        <v>5486</v>
      </c>
      <c r="D37" s="146">
        <f>SUM(D9:D36)</f>
        <v>7919</v>
      </c>
      <c r="E37" s="19" t="s">
        <v>95</v>
      </c>
      <c r="F37" s="20">
        <f>SUM(F9:F36)</f>
        <v>9993</v>
      </c>
      <c r="G37" s="20">
        <v>9993</v>
      </c>
      <c r="H37" s="20">
        <v>9993</v>
      </c>
      <c r="I37" s="19">
        <v>29</v>
      </c>
      <c r="J37" s="42"/>
    </row>
    <row r="38" spans="1:10" ht="12.6" customHeight="1" x14ac:dyDescent="0.25">
      <c r="A38" s="19">
        <v>30</v>
      </c>
      <c r="B38" s="158"/>
      <c r="C38" s="158"/>
      <c r="D38" s="146"/>
      <c r="E38" s="19" t="s">
        <v>96</v>
      </c>
      <c r="F38" s="20"/>
      <c r="G38" s="20"/>
      <c r="H38" s="20"/>
      <c r="I38" s="19">
        <v>30</v>
      </c>
      <c r="J38" s="42"/>
    </row>
    <row r="39" spans="1:10" ht="12.6" customHeight="1" thickBot="1" x14ac:dyDescent="0.3">
      <c r="A39" s="23">
        <v>31</v>
      </c>
      <c r="B39" s="147"/>
      <c r="C39" s="147"/>
      <c r="D39" s="155"/>
      <c r="E39" s="23" t="s">
        <v>97</v>
      </c>
      <c r="F39" s="25"/>
      <c r="G39" s="25"/>
      <c r="H39" s="25"/>
      <c r="I39" s="23">
        <v>31</v>
      </c>
      <c r="J39" s="42"/>
    </row>
    <row r="40" spans="1:10" ht="15.75" customHeight="1" thickBot="1" x14ac:dyDescent="0.3">
      <c r="A40" s="45">
        <v>32</v>
      </c>
      <c r="B40" s="156">
        <f>B37+B39</f>
        <v>5190</v>
      </c>
      <c r="C40" s="156">
        <v>5165</v>
      </c>
      <c r="D40" s="156">
        <f>D37+D38</f>
        <v>7919</v>
      </c>
      <c r="E40" s="46" t="s">
        <v>98</v>
      </c>
      <c r="F40" s="28">
        <f>F37+F38</f>
        <v>9993</v>
      </c>
      <c r="G40" s="28">
        <f>G37+G38</f>
        <v>9993</v>
      </c>
      <c r="H40" s="28">
        <f>H37+H38</f>
        <v>9993</v>
      </c>
      <c r="I40" s="47">
        <v>32</v>
      </c>
      <c r="J40" s="42"/>
    </row>
    <row r="41" spans="1:10" ht="19.5" customHeight="1" x14ac:dyDescent="0.3">
      <c r="E41" s="48" t="s">
        <v>99</v>
      </c>
      <c r="F41" s="215" t="str">
        <f>IF(NOT(F40='LB-31 State Rev D Req'!J41),"RESOURCES &lt;&gt; REQUIREMENTS", "")</f>
        <v/>
      </c>
    </row>
    <row r="42" spans="1:10" ht="13.2" customHeight="1" x14ac:dyDescent="0.3"/>
    <row r="43" spans="1:10" ht="13.2" customHeight="1" x14ac:dyDescent="0.3"/>
    <row r="44" spans="1:10" ht="15" customHeight="1" x14ac:dyDescent="0.3"/>
    <row r="45" spans="1:10" ht="10.5" hidden="1" customHeight="1" x14ac:dyDescent="0.3"/>
    <row r="46" spans="1:10" ht="10.5" hidden="1" customHeight="1" x14ac:dyDescent="0.3"/>
    <row r="47" spans="1:10" ht="10.5" hidden="1" customHeight="1" x14ac:dyDescent="0.3"/>
    <row r="48" spans="1:10" ht="10.5" hidden="1" customHeight="1" x14ac:dyDescent="0.3"/>
    <row r="49" ht="10.5" hidden="1" customHeight="1" x14ac:dyDescent="0.3"/>
    <row r="50" ht="10.5" hidden="1" customHeight="1" x14ac:dyDescent="0.3"/>
    <row r="51" ht="10.5" hidden="1" customHeight="1" x14ac:dyDescent="0.3"/>
    <row r="52" ht="10.5" hidden="1" customHeight="1" x14ac:dyDescent="0.3"/>
    <row r="53" ht="10.5" hidden="1" customHeight="1" x14ac:dyDescent="0.3"/>
    <row r="54" ht="9.75" hidden="1" customHeight="1" x14ac:dyDescent="0.3"/>
    <row r="55" ht="9.75" hidden="1" customHeight="1" x14ac:dyDescent="0.3"/>
    <row r="56" ht="9.75" hidden="1" customHeight="1" x14ac:dyDescent="0.3"/>
    <row r="57" ht="9.75" hidden="1" customHeight="1" x14ac:dyDescent="0.3"/>
    <row r="58" ht="9.75" hidden="1" customHeight="1" x14ac:dyDescent="0.3"/>
    <row r="59" ht="9.75" hidden="1" customHeight="1" x14ac:dyDescent="0.3"/>
    <row r="60" ht="9.75" hidden="1" customHeight="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row r="1696" hidden="1" x14ac:dyDescent="0.3"/>
    <row r="1697" hidden="1" x14ac:dyDescent="0.3"/>
    <row r="1698" hidden="1" x14ac:dyDescent="0.3"/>
    <row r="1699" hidden="1" x14ac:dyDescent="0.3"/>
    <row r="1700" hidden="1" x14ac:dyDescent="0.3"/>
    <row r="1701" hidden="1" x14ac:dyDescent="0.3"/>
    <row r="1702" hidden="1" x14ac:dyDescent="0.3"/>
    <row r="1703" hidden="1" x14ac:dyDescent="0.3"/>
    <row r="1704" hidden="1" x14ac:dyDescent="0.3"/>
    <row r="1705" hidden="1" x14ac:dyDescent="0.3"/>
    <row r="1706" hidden="1" x14ac:dyDescent="0.3"/>
    <row r="1707" hidden="1" x14ac:dyDescent="0.3"/>
    <row r="1708" hidden="1" x14ac:dyDescent="0.3"/>
    <row r="1709" hidden="1" x14ac:dyDescent="0.3"/>
    <row r="1710" hidden="1" x14ac:dyDescent="0.3"/>
    <row r="1711" hidden="1" x14ac:dyDescent="0.3"/>
    <row r="1712" hidden="1" x14ac:dyDescent="0.3"/>
    <row r="1713" hidden="1" x14ac:dyDescent="0.3"/>
    <row r="1714" hidden="1" x14ac:dyDescent="0.3"/>
    <row r="1715" hidden="1" x14ac:dyDescent="0.3"/>
    <row r="1716" hidden="1" x14ac:dyDescent="0.3"/>
    <row r="1717" hidden="1" x14ac:dyDescent="0.3"/>
    <row r="1718" hidden="1" x14ac:dyDescent="0.3"/>
    <row r="1719" hidden="1" x14ac:dyDescent="0.3"/>
    <row r="1720" hidden="1" x14ac:dyDescent="0.3"/>
    <row r="1721" hidden="1" x14ac:dyDescent="0.3"/>
    <row r="1722" hidden="1" x14ac:dyDescent="0.3"/>
    <row r="1723" hidden="1" x14ac:dyDescent="0.3"/>
    <row r="1724" hidden="1" x14ac:dyDescent="0.3"/>
    <row r="1725" hidden="1" x14ac:dyDescent="0.3"/>
    <row r="1726" hidden="1" x14ac:dyDescent="0.3"/>
    <row r="1727" hidden="1" x14ac:dyDescent="0.3"/>
    <row r="1728" hidden="1" x14ac:dyDescent="0.3"/>
    <row r="1729" hidden="1" x14ac:dyDescent="0.3"/>
    <row r="1730" hidden="1" x14ac:dyDescent="0.3"/>
    <row r="1731" hidden="1" x14ac:dyDescent="0.3"/>
    <row r="1732" hidden="1" x14ac:dyDescent="0.3"/>
    <row r="1733" hidden="1" x14ac:dyDescent="0.3"/>
    <row r="1734" hidden="1" x14ac:dyDescent="0.3"/>
    <row r="1735" hidden="1" x14ac:dyDescent="0.3"/>
    <row r="1736" hidden="1" x14ac:dyDescent="0.3"/>
    <row r="1737" hidden="1" x14ac:dyDescent="0.3"/>
    <row r="1738" hidden="1" x14ac:dyDescent="0.3"/>
    <row r="1739" hidden="1" x14ac:dyDescent="0.3"/>
    <row r="1740" hidden="1" x14ac:dyDescent="0.3"/>
    <row r="1741" hidden="1" x14ac:dyDescent="0.3"/>
    <row r="1742" hidden="1" x14ac:dyDescent="0.3"/>
    <row r="1743" hidden="1" x14ac:dyDescent="0.3"/>
    <row r="1744" hidden="1" x14ac:dyDescent="0.3"/>
    <row r="1745" hidden="1" x14ac:dyDescent="0.3"/>
    <row r="1746" hidden="1" x14ac:dyDescent="0.3"/>
    <row r="1747" hidden="1" x14ac:dyDescent="0.3"/>
    <row r="1748" hidden="1" x14ac:dyDescent="0.3"/>
    <row r="1749" hidden="1" x14ac:dyDescent="0.3"/>
    <row r="1750" hidden="1" x14ac:dyDescent="0.3"/>
    <row r="1751" hidden="1" x14ac:dyDescent="0.3"/>
    <row r="1752" hidden="1" x14ac:dyDescent="0.3"/>
    <row r="1753" hidden="1" x14ac:dyDescent="0.3"/>
    <row r="1754" hidden="1" x14ac:dyDescent="0.3"/>
    <row r="1755" hidden="1" x14ac:dyDescent="0.3"/>
    <row r="1756" hidden="1" x14ac:dyDescent="0.3"/>
    <row r="1757" hidden="1" x14ac:dyDescent="0.3"/>
    <row r="1758" hidden="1" x14ac:dyDescent="0.3"/>
    <row r="1759" hidden="1" x14ac:dyDescent="0.3"/>
    <row r="1760" hidden="1" x14ac:dyDescent="0.3"/>
    <row r="1761" hidden="1" x14ac:dyDescent="0.3"/>
    <row r="1762" hidden="1" x14ac:dyDescent="0.3"/>
    <row r="1763" hidden="1" x14ac:dyDescent="0.3"/>
    <row r="1764" hidden="1" x14ac:dyDescent="0.3"/>
    <row r="1765" hidden="1" x14ac:dyDescent="0.3"/>
    <row r="1766" hidden="1" x14ac:dyDescent="0.3"/>
    <row r="1767" hidden="1" x14ac:dyDescent="0.3"/>
    <row r="1768" hidden="1" x14ac:dyDescent="0.3"/>
    <row r="1769" hidden="1" x14ac:dyDescent="0.3"/>
    <row r="1770" hidden="1" x14ac:dyDescent="0.3"/>
    <row r="1771" hidden="1" x14ac:dyDescent="0.3"/>
    <row r="1772" hidden="1" x14ac:dyDescent="0.3"/>
    <row r="1773" hidden="1" x14ac:dyDescent="0.3"/>
    <row r="1774" hidden="1" x14ac:dyDescent="0.3"/>
    <row r="1775" hidden="1" x14ac:dyDescent="0.3"/>
    <row r="1776" hidden="1" x14ac:dyDescent="0.3"/>
    <row r="1777" hidden="1" x14ac:dyDescent="0.3"/>
    <row r="1778" hidden="1" x14ac:dyDescent="0.3"/>
    <row r="1779" hidden="1" x14ac:dyDescent="0.3"/>
    <row r="1780" hidden="1" x14ac:dyDescent="0.3"/>
    <row r="1781" hidden="1" x14ac:dyDescent="0.3"/>
    <row r="1782" hidden="1" x14ac:dyDescent="0.3"/>
    <row r="1783" hidden="1" x14ac:dyDescent="0.3"/>
    <row r="1784" hidden="1" x14ac:dyDescent="0.3"/>
    <row r="1785" hidden="1" x14ac:dyDescent="0.3"/>
    <row r="1786" hidden="1" x14ac:dyDescent="0.3"/>
    <row r="1787" hidden="1" x14ac:dyDescent="0.3"/>
    <row r="1788" hidden="1" x14ac:dyDescent="0.3"/>
    <row r="1789" hidden="1" x14ac:dyDescent="0.3"/>
    <row r="1790" hidden="1" x14ac:dyDescent="0.3"/>
    <row r="1791" hidden="1" x14ac:dyDescent="0.3"/>
    <row r="1792" hidden="1" x14ac:dyDescent="0.3"/>
    <row r="1793" hidden="1" x14ac:dyDescent="0.3"/>
    <row r="1794" hidden="1" x14ac:dyDescent="0.3"/>
    <row r="1795" hidden="1" x14ac:dyDescent="0.3"/>
    <row r="1796" hidden="1" x14ac:dyDescent="0.3"/>
    <row r="1797" hidden="1" x14ac:dyDescent="0.3"/>
    <row r="1798" hidden="1" x14ac:dyDescent="0.3"/>
    <row r="1799" hidden="1" x14ac:dyDescent="0.3"/>
    <row r="1800" hidden="1" x14ac:dyDescent="0.3"/>
    <row r="1801" hidden="1" x14ac:dyDescent="0.3"/>
    <row r="1802" hidden="1" x14ac:dyDescent="0.3"/>
    <row r="1803" hidden="1" x14ac:dyDescent="0.3"/>
    <row r="1804" hidden="1" x14ac:dyDescent="0.3"/>
    <row r="1805" hidden="1" x14ac:dyDescent="0.3"/>
    <row r="1806" hidden="1" x14ac:dyDescent="0.3"/>
    <row r="1807" hidden="1" x14ac:dyDescent="0.3"/>
    <row r="1808" hidden="1" x14ac:dyDescent="0.3"/>
    <row r="1809" hidden="1" x14ac:dyDescent="0.3"/>
    <row r="1810" hidden="1" x14ac:dyDescent="0.3"/>
    <row r="1811" hidden="1" x14ac:dyDescent="0.3"/>
    <row r="1812" hidden="1" x14ac:dyDescent="0.3"/>
    <row r="1813" hidden="1" x14ac:dyDescent="0.3"/>
    <row r="1814" hidden="1" x14ac:dyDescent="0.3"/>
    <row r="1815" hidden="1" x14ac:dyDescent="0.3"/>
    <row r="1816" hidden="1" x14ac:dyDescent="0.3"/>
    <row r="1817" hidden="1" x14ac:dyDescent="0.3"/>
    <row r="1818" hidden="1" x14ac:dyDescent="0.3"/>
    <row r="1819" hidden="1" x14ac:dyDescent="0.3"/>
    <row r="1820" hidden="1" x14ac:dyDescent="0.3"/>
    <row r="1821" hidden="1" x14ac:dyDescent="0.3"/>
    <row r="1822" hidden="1" x14ac:dyDescent="0.3"/>
    <row r="1823" hidden="1" x14ac:dyDescent="0.3"/>
    <row r="1824" hidden="1" x14ac:dyDescent="0.3"/>
    <row r="1825" hidden="1" x14ac:dyDescent="0.3"/>
    <row r="1826" hidden="1" x14ac:dyDescent="0.3"/>
    <row r="1827" hidden="1" x14ac:dyDescent="0.3"/>
    <row r="1828" hidden="1" x14ac:dyDescent="0.3"/>
    <row r="1829" hidden="1" x14ac:dyDescent="0.3"/>
    <row r="1830" hidden="1" x14ac:dyDescent="0.3"/>
    <row r="1831" hidden="1" x14ac:dyDescent="0.3"/>
    <row r="1832" hidden="1" x14ac:dyDescent="0.3"/>
    <row r="1833" hidden="1" x14ac:dyDescent="0.3"/>
    <row r="1834" hidden="1" x14ac:dyDescent="0.3"/>
    <row r="1835" hidden="1" x14ac:dyDescent="0.3"/>
    <row r="1836" hidden="1" x14ac:dyDescent="0.3"/>
    <row r="1837" hidden="1" x14ac:dyDescent="0.3"/>
    <row r="1838" hidden="1" x14ac:dyDescent="0.3"/>
    <row r="1839" hidden="1" x14ac:dyDescent="0.3"/>
    <row r="1840" hidden="1" x14ac:dyDescent="0.3"/>
    <row r="1841" hidden="1" x14ac:dyDescent="0.3"/>
    <row r="1842" hidden="1" x14ac:dyDescent="0.3"/>
    <row r="1843" hidden="1" x14ac:dyDescent="0.3"/>
    <row r="1844" hidden="1" x14ac:dyDescent="0.3"/>
    <row r="1845" hidden="1" x14ac:dyDescent="0.3"/>
    <row r="1846" hidden="1" x14ac:dyDescent="0.3"/>
    <row r="1847" hidden="1" x14ac:dyDescent="0.3"/>
    <row r="1848" hidden="1" x14ac:dyDescent="0.3"/>
    <row r="1849" hidden="1" x14ac:dyDescent="0.3"/>
    <row r="1850" hidden="1" x14ac:dyDescent="0.3"/>
    <row r="1851" hidden="1" x14ac:dyDescent="0.3"/>
    <row r="1852" hidden="1" x14ac:dyDescent="0.3"/>
    <row r="1853" hidden="1" x14ac:dyDescent="0.3"/>
    <row r="1854" hidden="1" x14ac:dyDescent="0.3"/>
    <row r="1855" hidden="1" x14ac:dyDescent="0.3"/>
    <row r="1856" hidden="1" x14ac:dyDescent="0.3"/>
    <row r="1857" hidden="1" x14ac:dyDescent="0.3"/>
    <row r="1858" hidden="1" x14ac:dyDescent="0.3"/>
    <row r="1859" hidden="1" x14ac:dyDescent="0.3"/>
    <row r="1860" hidden="1" x14ac:dyDescent="0.3"/>
    <row r="1861" hidden="1" x14ac:dyDescent="0.3"/>
    <row r="1862" hidden="1" x14ac:dyDescent="0.3"/>
    <row r="1863" hidden="1" x14ac:dyDescent="0.3"/>
    <row r="1864" hidden="1" x14ac:dyDescent="0.3"/>
    <row r="1865" hidden="1" x14ac:dyDescent="0.3"/>
    <row r="1866" hidden="1" x14ac:dyDescent="0.3"/>
    <row r="1867" hidden="1" x14ac:dyDescent="0.3"/>
    <row r="1868" hidden="1" x14ac:dyDescent="0.3"/>
    <row r="1869" hidden="1" x14ac:dyDescent="0.3"/>
    <row r="1870" hidden="1" x14ac:dyDescent="0.3"/>
    <row r="1871" hidden="1" x14ac:dyDescent="0.3"/>
    <row r="1872" hidden="1" x14ac:dyDescent="0.3"/>
    <row r="1873" hidden="1" x14ac:dyDescent="0.3"/>
    <row r="1874" hidden="1" x14ac:dyDescent="0.3"/>
    <row r="1875" hidden="1" x14ac:dyDescent="0.3"/>
    <row r="1876" hidden="1" x14ac:dyDescent="0.3"/>
    <row r="1877" hidden="1" x14ac:dyDescent="0.3"/>
    <row r="1878" hidden="1" x14ac:dyDescent="0.3"/>
    <row r="1879" hidden="1" x14ac:dyDescent="0.3"/>
    <row r="1880" hidden="1" x14ac:dyDescent="0.3"/>
    <row r="1881" hidden="1" x14ac:dyDescent="0.3"/>
    <row r="1882" hidden="1" x14ac:dyDescent="0.3"/>
    <row r="1883" hidden="1" x14ac:dyDescent="0.3"/>
    <row r="1884" hidden="1" x14ac:dyDescent="0.3"/>
    <row r="1885" hidden="1" x14ac:dyDescent="0.3"/>
    <row r="1886" hidden="1" x14ac:dyDescent="0.3"/>
    <row r="1887" hidden="1" x14ac:dyDescent="0.3"/>
    <row r="1888" hidden="1" x14ac:dyDescent="0.3"/>
    <row r="1889" hidden="1" x14ac:dyDescent="0.3"/>
    <row r="1890" hidden="1" x14ac:dyDescent="0.3"/>
    <row r="1891" hidden="1" x14ac:dyDescent="0.3"/>
    <row r="1892" hidden="1" x14ac:dyDescent="0.3"/>
    <row r="1893" hidden="1" x14ac:dyDescent="0.3"/>
    <row r="1894" hidden="1" x14ac:dyDescent="0.3"/>
    <row r="1895" hidden="1" x14ac:dyDescent="0.3"/>
    <row r="1896" hidden="1" x14ac:dyDescent="0.3"/>
    <row r="1897" hidden="1" x14ac:dyDescent="0.3"/>
    <row r="1898" hidden="1" x14ac:dyDescent="0.3"/>
    <row r="1899" hidden="1" x14ac:dyDescent="0.3"/>
    <row r="1900" hidden="1" x14ac:dyDescent="0.3"/>
    <row r="1901" hidden="1" x14ac:dyDescent="0.3"/>
    <row r="1902" hidden="1" x14ac:dyDescent="0.3"/>
    <row r="1903" hidden="1" x14ac:dyDescent="0.3"/>
    <row r="1904" hidden="1" x14ac:dyDescent="0.3"/>
    <row r="1905" hidden="1" x14ac:dyDescent="0.3"/>
    <row r="1906" hidden="1" x14ac:dyDescent="0.3"/>
    <row r="1907" hidden="1" x14ac:dyDescent="0.3"/>
    <row r="1908" hidden="1" x14ac:dyDescent="0.3"/>
    <row r="1909" hidden="1" x14ac:dyDescent="0.3"/>
    <row r="1910" hidden="1" x14ac:dyDescent="0.3"/>
    <row r="1911" hidden="1" x14ac:dyDescent="0.3"/>
    <row r="1912" hidden="1" x14ac:dyDescent="0.3"/>
    <row r="1913" hidden="1" x14ac:dyDescent="0.3"/>
    <row r="1914" hidden="1" x14ac:dyDescent="0.3"/>
    <row r="1915" hidden="1" x14ac:dyDescent="0.3"/>
    <row r="1916" hidden="1" x14ac:dyDescent="0.3"/>
    <row r="1917" hidden="1" x14ac:dyDescent="0.3"/>
    <row r="1918" hidden="1" x14ac:dyDescent="0.3"/>
    <row r="1919" hidden="1" x14ac:dyDescent="0.3"/>
    <row r="1920" hidden="1" x14ac:dyDescent="0.3"/>
    <row r="1921" hidden="1" x14ac:dyDescent="0.3"/>
    <row r="1922" hidden="1" x14ac:dyDescent="0.3"/>
    <row r="1923" hidden="1" x14ac:dyDescent="0.3"/>
    <row r="1924" hidden="1" x14ac:dyDescent="0.3"/>
    <row r="1925" hidden="1" x14ac:dyDescent="0.3"/>
    <row r="1926" hidden="1" x14ac:dyDescent="0.3"/>
    <row r="1927" hidden="1" x14ac:dyDescent="0.3"/>
    <row r="1928" hidden="1" x14ac:dyDescent="0.3"/>
    <row r="1929" hidden="1" x14ac:dyDescent="0.3"/>
    <row r="1930" hidden="1" x14ac:dyDescent="0.3"/>
    <row r="1931" hidden="1" x14ac:dyDescent="0.3"/>
    <row r="1932" hidden="1" x14ac:dyDescent="0.3"/>
    <row r="1933" hidden="1" x14ac:dyDescent="0.3"/>
    <row r="1934" hidden="1" x14ac:dyDescent="0.3"/>
    <row r="1935" hidden="1" x14ac:dyDescent="0.3"/>
    <row r="1936" hidden="1" x14ac:dyDescent="0.3"/>
    <row r="1937" hidden="1" x14ac:dyDescent="0.3"/>
    <row r="1938" hidden="1" x14ac:dyDescent="0.3"/>
    <row r="1939" hidden="1" x14ac:dyDescent="0.3"/>
    <row r="1940" hidden="1" x14ac:dyDescent="0.3"/>
    <row r="1941" hidden="1" x14ac:dyDescent="0.3"/>
    <row r="1942" hidden="1" x14ac:dyDescent="0.3"/>
    <row r="1943" hidden="1" x14ac:dyDescent="0.3"/>
    <row r="1944" hidden="1" x14ac:dyDescent="0.3"/>
    <row r="1945" hidden="1" x14ac:dyDescent="0.3"/>
    <row r="1946" hidden="1" x14ac:dyDescent="0.3"/>
    <row r="1947" hidden="1" x14ac:dyDescent="0.3"/>
    <row r="1948" hidden="1" x14ac:dyDescent="0.3"/>
    <row r="1949" hidden="1" x14ac:dyDescent="0.3"/>
    <row r="1950" hidden="1" x14ac:dyDescent="0.3"/>
    <row r="1951" hidden="1" x14ac:dyDescent="0.3"/>
    <row r="1952" hidden="1" x14ac:dyDescent="0.3"/>
    <row r="1953" hidden="1" x14ac:dyDescent="0.3"/>
    <row r="1954" hidden="1" x14ac:dyDescent="0.3"/>
    <row r="1955" hidden="1" x14ac:dyDescent="0.3"/>
    <row r="1956" hidden="1" x14ac:dyDescent="0.3"/>
    <row r="1957" hidden="1" x14ac:dyDescent="0.3"/>
    <row r="1958" hidden="1" x14ac:dyDescent="0.3"/>
    <row r="1959" hidden="1" x14ac:dyDescent="0.3"/>
    <row r="1960" hidden="1" x14ac:dyDescent="0.3"/>
    <row r="1961" hidden="1" x14ac:dyDescent="0.3"/>
    <row r="1962" hidden="1" x14ac:dyDescent="0.3"/>
    <row r="1963" hidden="1" x14ac:dyDescent="0.3"/>
    <row r="1964" hidden="1" x14ac:dyDescent="0.3"/>
    <row r="1965" hidden="1" x14ac:dyDescent="0.3"/>
    <row r="1966" hidden="1" x14ac:dyDescent="0.3"/>
    <row r="1967" hidden="1" x14ac:dyDescent="0.3"/>
    <row r="1968" hidden="1" x14ac:dyDescent="0.3"/>
    <row r="1969" hidden="1" x14ac:dyDescent="0.3"/>
    <row r="1970" hidden="1" x14ac:dyDescent="0.3"/>
    <row r="1971" hidden="1" x14ac:dyDescent="0.3"/>
    <row r="1972" hidden="1" x14ac:dyDescent="0.3"/>
    <row r="1973" hidden="1" x14ac:dyDescent="0.3"/>
    <row r="1974" hidden="1" x14ac:dyDescent="0.3"/>
    <row r="1975" hidden="1" x14ac:dyDescent="0.3"/>
    <row r="1976" hidden="1" x14ac:dyDescent="0.3"/>
    <row r="1977" hidden="1" x14ac:dyDescent="0.3"/>
    <row r="1978" hidden="1" x14ac:dyDescent="0.3"/>
    <row r="1979" hidden="1" x14ac:dyDescent="0.3"/>
    <row r="1980" hidden="1" x14ac:dyDescent="0.3"/>
    <row r="1981" hidden="1" x14ac:dyDescent="0.3"/>
    <row r="1982" hidden="1" x14ac:dyDescent="0.3"/>
    <row r="1983" hidden="1" x14ac:dyDescent="0.3"/>
    <row r="1984" hidden="1" x14ac:dyDescent="0.3"/>
    <row r="1985" hidden="1" x14ac:dyDescent="0.3"/>
    <row r="1986" hidden="1" x14ac:dyDescent="0.3"/>
    <row r="1987" hidden="1" x14ac:dyDescent="0.3"/>
    <row r="1988" hidden="1" x14ac:dyDescent="0.3"/>
    <row r="1989" hidden="1" x14ac:dyDescent="0.3"/>
    <row r="1990" hidden="1" x14ac:dyDescent="0.3"/>
    <row r="1991" hidden="1" x14ac:dyDescent="0.3"/>
    <row r="1992" hidden="1" x14ac:dyDescent="0.3"/>
    <row r="1993" hidden="1" x14ac:dyDescent="0.3"/>
    <row r="1994" hidden="1" x14ac:dyDescent="0.3"/>
    <row r="1995" hidden="1" x14ac:dyDescent="0.3"/>
    <row r="1996" hidden="1" x14ac:dyDescent="0.3"/>
    <row r="1997" hidden="1" x14ac:dyDescent="0.3"/>
    <row r="1998" hidden="1" x14ac:dyDescent="0.3"/>
    <row r="1999" hidden="1" x14ac:dyDescent="0.3"/>
    <row r="2000" hidden="1" x14ac:dyDescent="0.3"/>
    <row r="2001" hidden="1" x14ac:dyDescent="0.3"/>
    <row r="2002" hidden="1" x14ac:dyDescent="0.3"/>
    <row r="2003" hidden="1" x14ac:dyDescent="0.3"/>
    <row r="2004" hidden="1" x14ac:dyDescent="0.3"/>
    <row r="2005" hidden="1" x14ac:dyDescent="0.3"/>
    <row r="2006" hidden="1" x14ac:dyDescent="0.3"/>
    <row r="2007" hidden="1" x14ac:dyDescent="0.3"/>
    <row r="2008" hidden="1" x14ac:dyDescent="0.3"/>
    <row r="2009" hidden="1" x14ac:dyDescent="0.3"/>
    <row r="2010" hidden="1" x14ac:dyDescent="0.3"/>
    <row r="2011" hidden="1" x14ac:dyDescent="0.3"/>
    <row r="2012" hidden="1" x14ac:dyDescent="0.3"/>
    <row r="2013" hidden="1" x14ac:dyDescent="0.3"/>
    <row r="2014" hidden="1" x14ac:dyDescent="0.3"/>
    <row r="2015" hidden="1" x14ac:dyDescent="0.3"/>
    <row r="2016" hidden="1" x14ac:dyDescent="0.3"/>
    <row r="2017" hidden="1" x14ac:dyDescent="0.3"/>
    <row r="2018" hidden="1" x14ac:dyDescent="0.3"/>
    <row r="2019" hidden="1" x14ac:dyDescent="0.3"/>
    <row r="2020" hidden="1" x14ac:dyDescent="0.3"/>
    <row r="2021" hidden="1" x14ac:dyDescent="0.3"/>
    <row r="2022" hidden="1" x14ac:dyDescent="0.3"/>
    <row r="2023" hidden="1" x14ac:dyDescent="0.3"/>
    <row r="2024" hidden="1" x14ac:dyDescent="0.3"/>
    <row r="2025" hidden="1" x14ac:dyDescent="0.3"/>
    <row r="2026" hidden="1" x14ac:dyDescent="0.3"/>
    <row r="2027" hidden="1" x14ac:dyDescent="0.3"/>
    <row r="2028" hidden="1" x14ac:dyDescent="0.3"/>
    <row r="2029" hidden="1" x14ac:dyDescent="0.3"/>
    <row r="2030" hidden="1" x14ac:dyDescent="0.3"/>
    <row r="2031" hidden="1" x14ac:dyDescent="0.3"/>
    <row r="2032" hidden="1" x14ac:dyDescent="0.3"/>
    <row r="2033" hidden="1" x14ac:dyDescent="0.3"/>
    <row r="2034" hidden="1" x14ac:dyDescent="0.3"/>
    <row r="2035" hidden="1" x14ac:dyDescent="0.3"/>
    <row r="2036" hidden="1" x14ac:dyDescent="0.3"/>
    <row r="2037" hidden="1" x14ac:dyDescent="0.3"/>
    <row r="2038" hidden="1" x14ac:dyDescent="0.3"/>
    <row r="2039" hidden="1" x14ac:dyDescent="0.3"/>
    <row r="2040" hidden="1" x14ac:dyDescent="0.3"/>
    <row r="2041" hidden="1" x14ac:dyDescent="0.3"/>
    <row r="2042" hidden="1" x14ac:dyDescent="0.3"/>
    <row r="2043" hidden="1" x14ac:dyDescent="0.3"/>
    <row r="2044" hidden="1" x14ac:dyDescent="0.3"/>
    <row r="2045" hidden="1" x14ac:dyDescent="0.3"/>
    <row r="2046" hidden="1" x14ac:dyDescent="0.3"/>
    <row r="2047" hidden="1" x14ac:dyDescent="0.3"/>
    <row r="2048" hidden="1" x14ac:dyDescent="0.3"/>
    <row r="2049" hidden="1" x14ac:dyDescent="0.3"/>
    <row r="2050" hidden="1" x14ac:dyDescent="0.3"/>
    <row r="2051" hidden="1" x14ac:dyDescent="0.3"/>
    <row r="2052" hidden="1" x14ac:dyDescent="0.3"/>
    <row r="2053" hidden="1" x14ac:dyDescent="0.3"/>
    <row r="2054" hidden="1" x14ac:dyDescent="0.3"/>
    <row r="2055" hidden="1" x14ac:dyDescent="0.3"/>
    <row r="2056" hidden="1" x14ac:dyDescent="0.3"/>
    <row r="2057" hidden="1" x14ac:dyDescent="0.3"/>
    <row r="2058" hidden="1" x14ac:dyDescent="0.3"/>
    <row r="2059" hidden="1" x14ac:dyDescent="0.3"/>
    <row r="2060" hidden="1" x14ac:dyDescent="0.3"/>
    <row r="2061" hidden="1" x14ac:dyDescent="0.3"/>
    <row r="2062" hidden="1" x14ac:dyDescent="0.3"/>
    <row r="2063" hidden="1" x14ac:dyDescent="0.3"/>
    <row r="2064" hidden="1" x14ac:dyDescent="0.3"/>
    <row r="2065" hidden="1" x14ac:dyDescent="0.3"/>
    <row r="2066" hidden="1" x14ac:dyDescent="0.3"/>
    <row r="2067" hidden="1" x14ac:dyDescent="0.3"/>
    <row r="2068" hidden="1" x14ac:dyDescent="0.3"/>
    <row r="2069" hidden="1" x14ac:dyDescent="0.3"/>
    <row r="2070" hidden="1" x14ac:dyDescent="0.3"/>
    <row r="2071" hidden="1" x14ac:dyDescent="0.3"/>
    <row r="2072" hidden="1" x14ac:dyDescent="0.3"/>
    <row r="2073" hidden="1" x14ac:dyDescent="0.3"/>
    <row r="2074" hidden="1" x14ac:dyDescent="0.3"/>
    <row r="2075" hidden="1" x14ac:dyDescent="0.3"/>
    <row r="2076" hidden="1" x14ac:dyDescent="0.3"/>
    <row r="2077" hidden="1" x14ac:dyDescent="0.3"/>
    <row r="2078" hidden="1" x14ac:dyDescent="0.3"/>
    <row r="2079" hidden="1" x14ac:dyDescent="0.3"/>
    <row r="2080" hidden="1" x14ac:dyDescent="0.3"/>
    <row r="2081" hidden="1" x14ac:dyDescent="0.3"/>
    <row r="2082" hidden="1" x14ac:dyDescent="0.3"/>
    <row r="2083" hidden="1" x14ac:dyDescent="0.3"/>
    <row r="2084" hidden="1" x14ac:dyDescent="0.3"/>
    <row r="2085" hidden="1" x14ac:dyDescent="0.3"/>
    <row r="2086" hidden="1" x14ac:dyDescent="0.3"/>
    <row r="2087" hidden="1" x14ac:dyDescent="0.3"/>
    <row r="2088" hidden="1" x14ac:dyDescent="0.3"/>
    <row r="2089" hidden="1" x14ac:dyDescent="0.3"/>
    <row r="2090" hidden="1" x14ac:dyDescent="0.3"/>
    <row r="2091" hidden="1" x14ac:dyDescent="0.3"/>
    <row r="2092" hidden="1" x14ac:dyDescent="0.3"/>
    <row r="2093" hidden="1" x14ac:dyDescent="0.3"/>
    <row r="2094" hidden="1" x14ac:dyDescent="0.3"/>
    <row r="2095" hidden="1" x14ac:dyDescent="0.3"/>
    <row r="2096" hidden="1" x14ac:dyDescent="0.3"/>
    <row r="2097" hidden="1" x14ac:dyDescent="0.3"/>
    <row r="2098" hidden="1" x14ac:dyDescent="0.3"/>
    <row r="2099" hidden="1" x14ac:dyDescent="0.3"/>
    <row r="2100" hidden="1" x14ac:dyDescent="0.3"/>
    <row r="2101" hidden="1" x14ac:dyDescent="0.3"/>
    <row r="2102" hidden="1" x14ac:dyDescent="0.3"/>
    <row r="2103" hidden="1" x14ac:dyDescent="0.3"/>
    <row r="2104" hidden="1" x14ac:dyDescent="0.3"/>
    <row r="2105" hidden="1" x14ac:dyDescent="0.3"/>
    <row r="2106" hidden="1" x14ac:dyDescent="0.3"/>
    <row r="2107" hidden="1" x14ac:dyDescent="0.3"/>
    <row r="2108" hidden="1" x14ac:dyDescent="0.3"/>
    <row r="2109" hidden="1" x14ac:dyDescent="0.3"/>
    <row r="2110" hidden="1" x14ac:dyDescent="0.3"/>
    <row r="2111" hidden="1" x14ac:dyDescent="0.3"/>
    <row r="2112" hidden="1" x14ac:dyDescent="0.3"/>
    <row r="2113" hidden="1" x14ac:dyDescent="0.3"/>
    <row r="2114" hidden="1" x14ac:dyDescent="0.3"/>
    <row r="2115" hidden="1" x14ac:dyDescent="0.3"/>
    <row r="2116" hidden="1" x14ac:dyDescent="0.3"/>
    <row r="2117" hidden="1" x14ac:dyDescent="0.3"/>
    <row r="2118" hidden="1" x14ac:dyDescent="0.3"/>
    <row r="2119" hidden="1" x14ac:dyDescent="0.3"/>
    <row r="2120" hidden="1" x14ac:dyDescent="0.3"/>
    <row r="2121" hidden="1" x14ac:dyDescent="0.3"/>
    <row r="2122" hidden="1" x14ac:dyDescent="0.3"/>
    <row r="2123" hidden="1" x14ac:dyDescent="0.3"/>
    <row r="2124" hidden="1" x14ac:dyDescent="0.3"/>
    <row r="2125" hidden="1" x14ac:dyDescent="0.3"/>
    <row r="2126" hidden="1" x14ac:dyDescent="0.3"/>
    <row r="2127" hidden="1" x14ac:dyDescent="0.3"/>
    <row r="2128" hidden="1" x14ac:dyDescent="0.3"/>
    <row r="2129" hidden="1" x14ac:dyDescent="0.3"/>
    <row r="2130" hidden="1" x14ac:dyDescent="0.3"/>
    <row r="2131" hidden="1" x14ac:dyDescent="0.3"/>
    <row r="2132" hidden="1" x14ac:dyDescent="0.3"/>
    <row r="2133" hidden="1" x14ac:dyDescent="0.3"/>
    <row r="2134" hidden="1" x14ac:dyDescent="0.3"/>
    <row r="2135" hidden="1" x14ac:dyDescent="0.3"/>
    <row r="2136" hidden="1" x14ac:dyDescent="0.3"/>
    <row r="2137" hidden="1" x14ac:dyDescent="0.3"/>
    <row r="2138" hidden="1" x14ac:dyDescent="0.3"/>
    <row r="2139" hidden="1" x14ac:dyDescent="0.3"/>
    <row r="2140" hidden="1" x14ac:dyDescent="0.3"/>
    <row r="2141" hidden="1" x14ac:dyDescent="0.3"/>
    <row r="2142" hidden="1" x14ac:dyDescent="0.3"/>
    <row r="2143" hidden="1" x14ac:dyDescent="0.3"/>
    <row r="2144" hidden="1" x14ac:dyDescent="0.3"/>
    <row r="2145" hidden="1" x14ac:dyDescent="0.3"/>
    <row r="2146" hidden="1" x14ac:dyDescent="0.3"/>
    <row r="2147" hidden="1" x14ac:dyDescent="0.3"/>
    <row r="2148" hidden="1" x14ac:dyDescent="0.3"/>
    <row r="2149" hidden="1" x14ac:dyDescent="0.3"/>
    <row r="2150" hidden="1" x14ac:dyDescent="0.3"/>
    <row r="2151" hidden="1" x14ac:dyDescent="0.3"/>
    <row r="2152" hidden="1" x14ac:dyDescent="0.3"/>
    <row r="2153" hidden="1" x14ac:dyDescent="0.3"/>
    <row r="2154" hidden="1" x14ac:dyDescent="0.3"/>
    <row r="2155" hidden="1" x14ac:dyDescent="0.3"/>
    <row r="2156" hidden="1" x14ac:dyDescent="0.3"/>
    <row r="2157" hidden="1" x14ac:dyDescent="0.3"/>
    <row r="2158" hidden="1" x14ac:dyDescent="0.3"/>
    <row r="2159" hidden="1" x14ac:dyDescent="0.3"/>
    <row r="2160" hidden="1" x14ac:dyDescent="0.3"/>
    <row r="2161" hidden="1" x14ac:dyDescent="0.3"/>
    <row r="2162" hidden="1" x14ac:dyDescent="0.3"/>
    <row r="2163" hidden="1" x14ac:dyDescent="0.3"/>
    <row r="2164" hidden="1" x14ac:dyDescent="0.3"/>
    <row r="2165" hidden="1" x14ac:dyDescent="0.3"/>
    <row r="2166" hidden="1" x14ac:dyDescent="0.3"/>
    <row r="2167" hidden="1" x14ac:dyDescent="0.3"/>
    <row r="2168" hidden="1" x14ac:dyDescent="0.3"/>
    <row r="2169" hidden="1" x14ac:dyDescent="0.3"/>
    <row r="2170" hidden="1" x14ac:dyDescent="0.3"/>
    <row r="2171" hidden="1" x14ac:dyDescent="0.3"/>
    <row r="2172" hidden="1" x14ac:dyDescent="0.3"/>
    <row r="2173" hidden="1" x14ac:dyDescent="0.3"/>
    <row r="2174" hidden="1" x14ac:dyDescent="0.3"/>
    <row r="2175" hidden="1" x14ac:dyDescent="0.3"/>
    <row r="2176" hidden="1" x14ac:dyDescent="0.3"/>
    <row r="2177" hidden="1" x14ac:dyDescent="0.3"/>
    <row r="2178" hidden="1" x14ac:dyDescent="0.3"/>
    <row r="2179" hidden="1" x14ac:dyDescent="0.3"/>
    <row r="2180" hidden="1" x14ac:dyDescent="0.3"/>
    <row r="2181" hidden="1" x14ac:dyDescent="0.3"/>
    <row r="2182" hidden="1" x14ac:dyDescent="0.3"/>
    <row r="2183" hidden="1" x14ac:dyDescent="0.3"/>
    <row r="2184" hidden="1" x14ac:dyDescent="0.3"/>
    <row r="2185" hidden="1" x14ac:dyDescent="0.3"/>
    <row r="2186" hidden="1" x14ac:dyDescent="0.3"/>
    <row r="2187" hidden="1" x14ac:dyDescent="0.3"/>
    <row r="2188" hidden="1" x14ac:dyDescent="0.3"/>
    <row r="2189" hidden="1" x14ac:dyDescent="0.3"/>
    <row r="2190" hidden="1" x14ac:dyDescent="0.3"/>
    <row r="2191" hidden="1" x14ac:dyDescent="0.3"/>
    <row r="2192" hidden="1" x14ac:dyDescent="0.3"/>
    <row r="2193" hidden="1" x14ac:dyDescent="0.3"/>
    <row r="2194" hidden="1" x14ac:dyDescent="0.3"/>
    <row r="2195" hidden="1" x14ac:dyDescent="0.3"/>
    <row r="2196" hidden="1" x14ac:dyDescent="0.3"/>
    <row r="2197" hidden="1" x14ac:dyDescent="0.3"/>
    <row r="2198" hidden="1" x14ac:dyDescent="0.3"/>
    <row r="2199" hidden="1" x14ac:dyDescent="0.3"/>
    <row r="2200" hidden="1" x14ac:dyDescent="0.3"/>
    <row r="2201" hidden="1" x14ac:dyDescent="0.3"/>
    <row r="2202" hidden="1" x14ac:dyDescent="0.3"/>
    <row r="2203" hidden="1" x14ac:dyDescent="0.3"/>
    <row r="2204" hidden="1" x14ac:dyDescent="0.3"/>
    <row r="2205" hidden="1" x14ac:dyDescent="0.3"/>
    <row r="2206" hidden="1" x14ac:dyDescent="0.3"/>
    <row r="2207" hidden="1" x14ac:dyDescent="0.3"/>
    <row r="2208" hidden="1" x14ac:dyDescent="0.3"/>
    <row r="2209" hidden="1" x14ac:dyDescent="0.3"/>
    <row r="2210" hidden="1" x14ac:dyDescent="0.3"/>
    <row r="2211" hidden="1" x14ac:dyDescent="0.3"/>
    <row r="2212" hidden="1" x14ac:dyDescent="0.3"/>
    <row r="2213" hidden="1" x14ac:dyDescent="0.3"/>
    <row r="2214" hidden="1" x14ac:dyDescent="0.3"/>
    <row r="2215" hidden="1" x14ac:dyDescent="0.3"/>
    <row r="2216" hidden="1" x14ac:dyDescent="0.3"/>
    <row r="2217" hidden="1" x14ac:dyDescent="0.3"/>
    <row r="2218" hidden="1" x14ac:dyDescent="0.3"/>
    <row r="2219" hidden="1" x14ac:dyDescent="0.3"/>
    <row r="2220" hidden="1" x14ac:dyDescent="0.3"/>
    <row r="2221" hidden="1" x14ac:dyDescent="0.3"/>
    <row r="2222" hidden="1" x14ac:dyDescent="0.3"/>
    <row r="2223" hidden="1" x14ac:dyDescent="0.3"/>
    <row r="2224" hidden="1" x14ac:dyDescent="0.3"/>
    <row r="2225" hidden="1" x14ac:dyDescent="0.3"/>
    <row r="2226" hidden="1" x14ac:dyDescent="0.3"/>
    <row r="2227" hidden="1" x14ac:dyDescent="0.3"/>
    <row r="2228" hidden="1" x14ac:dyDescent="0.3"/>
    <row r="2229" hidden="1" x14ac:dyDescent="0.3"/>
    <row r="2230" hidden="1" x14ac:dyDescent="0.3"/>
    <row r="2231" hidden="1" x14ac:dyDescent="0.3"/>
    <row r="2232" hidden="1" x14ac:dyDescent="0.3"/>
    <row r="2233" hidden="1" x14ac:dyDescent="0.3"/>
    <row r="2234" hidden="1" x14ac:dyDescent="0.3"/>
    <row r="2235" hidden="1" x14ac:dyDescent="0.3"/>
    <row r="2236" hidden="1" x14ac:dyDescent="0.3"/>
    <row r="2237" hidden="1" x14ac:dyDescent="0.3"/>
    <row r="2238" hidden="1" x14ac:dyDescent="0.3"/>
    <row r="2239" hidden="1" x14ac:dyDescent="0.3"/>
    <row r="2240" hidden="1" x14ac:dyDescent="0.3"/>
    <row r="2241" hidden="1" x14ac:dyDescent="0.3"/>
    <row r="2242" hidden="1" x14ac:dyDescent="0.3"/>
    <row r="2243" hidden="1" x14ac:dyDescent="0.3"/>
    <row r="2244" hidden="1" x14ac:dyDescent="0.3"/>
    <row r="2245" hidden="1" x14ac:dyDescent="0.3"/>
    <row r="2246" hidden="1" x14ac:dyDescent="0.3"/>
    <row r="2247" hidden="1" x14ac:dyDescent="0.3"/>
    <row r="2248" hidden="1" x14ac:dyDescent="0.3"/>
    <row r="2249" hidden="1" x14ac:dyDescent="0.3"/>
    <row r="2250" hidden="1" x14ac:dyDescent="0.3"/>
    <row r="2251" hidden="1" x14ac:dyDescent="0.3"/>
    <row r="2252" hidden="1" x14ac:dyDescent="0.3"/>
    <row r="2253" hidden="1" x14ac:dyDescent="0.3"/>
    <row r="2254" hidden="1" x14ac:dyDescent="0.3"/>
    <row r="2255" hidden="1" x14ac:dyDescent="0.3"/>
    <row r="2256" hidden="1" x14ac:dyDescent="0.3"/>
    <row r="2257" hidden="1" x14ac:dyDescent="0.3"/>
    <row r="2258" hidden="1" x14ac:dyDescent="0.3"/>
    <row r="2259" hidden="1" x14ac:dyDescent="0.3"/>
    <row r="2260" hidden="1" x14ac:dyDescent="0.3"/>
    <row r="2261" hidden="1" x14ac:dyDescent="0.3"/>
    <row r="2262" hidden="1" x14ac:dyDescent="0.3"/>
    <row r="2263" hidden="1" x14ac:dyDescent="0.3"/>
    <row r="2264" hidden="1" x14ac:dyDescent="0.3"/>
    <row r="2265" hidden="1" x14ac:dyDescent="0.3"/>
    <row r="2266" hidden="1" x14ac:dyDescent="0.3"/>
    <row r="2267" hidden="1" x14ac:dyDescent="0.3"/>
    <row r="2268" hidden="1" x14ac:dyDescent="0.3"/>
    <row r="2269" hidden="1" x14ac:dyDescent="0.3"/>
    <row r="2270" hidden="1" x14ac:dyDescent="0.3"/>
    <row r="2271" hidden="1" x14ac:dyDescent="0.3"/>
    <row r="2272" hidden="1" x14ac:dyDescent="0.3"/>
    <row r="2273" hidden="1" x14ac:dyDescent="0.3"/>
    <row r="2274" hidden="1" x14ac:dyDescent="0.3"/>
    <row r="2275" hidden="1" x14ac:dyDescent="0.3"/>
    <row r="2276" hidden="1" x14ac:dyDescent="0.3"/>
    <row r="2277" hidden="1" x14ac:dyDescent="0.3"/>
    <row r="2278" hidden="1" x14ac:dyDescent="0.3"/>
    <row r="2279" hidden="1" x14ac:dyDescent="0.3"/>
    <row r="2280" hidden="1" x14ac:dyDescent="0.3"/>
    <row r="2281" hidden="1" x14ac:dyDescent="0.3"/>
    <row r="2282" hidden="1" x14ac:dyDescent="0.3"/>
    <row r="2283" hidden="1" x14ac:dyDescent="0.3"/>
    <row r="2284" hidden="1" x14ac:dyDescent="0.3"/>
    <row r="2285" hidden="1" x14ac:dyDescent="0.3"/>
    <row r="2286" hidden="1" x14ac:dyDescent="0.3"/>
    <row r="2287" hidden="1" x14ac:dyDescent="0.3"/>
    <row r="2288" ht="252.75" hidden="1" customHeight="1" x14ac:dyDescent="0.3"/>
    <row r="2289" x14ac:dyDescent="0.3"/>
    <row r="2290" x14ac:dyDescent="0.3"/>
    <row r="2291" x14ac:dyDescent="0.3"/>
    <row r="2292" x14ac:dyDescent="0.3"/>
  </sheetData>
  <mergeCells count="15">
    <mergeCell ref="B1:C1"/>
    <mergeCell ref="B2:C2"/>
    <mergeCell ref="B3:C3"/>
    <mergeCell ref="I4:I7"/>
    <mergeCell ref="G1:H1"/>
    <mergeCell ref="F3:H3"/>
    <mergeCell ref="F2:H2"/>
    <mergeCell ref="A4:A7"/>
    <mergeCell ref="F4:H4"/>
    <mergeCell ref="B4:D4"/>
    <mergeCell ref="B5:C5"/>
    <mergeCell ref="E4:E7"/>
    <mergeCell ref="F5:F7"/>
    <mergeCell ref="G5:G7"/>
    <mergeCell ref="H5:H7"/>
  </mergeCells>
  <printOptions horizontalCentered="1" verticalCentered="1"/>
  <pageMargins left="0.25" right="0.25" top="0.75" bottom="0.75" header="0.3" footer="0.3"/>
  <pageSetup scale="91" orientation="landscape" verticalDpi="300" r:id="rId1"/>
  <headerFooter alignWithMargins="0">
    <oddFooter>&amp;RPage &amp;P of &amp;N</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42"/>
  <sheetViews>
    <sheetView zoomScaleNormal="100" workbookViewId="0">
      <selection activeCell="L14" sqref="L14"/>
    </sheetView>
  </sheetViews>
  <sheetFormatPr defaultColWidth="0" defaultRowHeight="13.2" x14ac:dyDescent="0.25"/>
  <cols>
    <col min="1" max="1" width="2.6640625" style="2" customWidth="1"/>
    <col min="2" max="3" width="11.6640625" style="2" customWidth="1"/>
    <col min="4" max="4" width="12.33203125" style="2" customWidth="1"/>
    <col min="5" max="7" width="14.6640625" style="2" customWidth="1"/>
    <col min="8" max="9" width="5.5546875" style="2" customWidth="1"/>
    <col min="10" max="12" width="12.33203125" style="2" customWidth="1"/>
    <col min="13" max="13" width="2.6640625" style="2" customWidth="1"/>
    <col min="14" max="14" width="4.109375" style="2" customWidth="1"/>
    <col min="15" max="16384" width="8.6640625" style="2" hidden="1"/>
  </cols>
  <sheetData>
    <row r="1" spans="1:13" ht="15.6" x14ac:dyDescent="0.3">
      <c r="B1" s="542"/>
      <c r="C1" s="542"/>
      <c r="D1" s="542"/>
      <c r="E1" s="565" t="s">
        <v>216</v>
      </c>
      <c r="F1" s="566"/>
      <c r="G1" s="566"/>
      <c r="H1" s="567"/>
      <c r="I1" s="567"/>
      <c r="J1" s="567"/>
      <c r="K1" s="567"/>
      <c r="L1" s="567"/>
      <c r="M1" s="567"/>
    </row>
    <row r="2" spans="1:13" x14ac:dyDescent="0.25">
      <c r="B2" s="568" t="s">
        <v>77</v>
      </c>
      <c r="C2" s="569"/>
      <c r="D2" s="569"/>
      <c r="E2" s="542"/>
      <c r="F2" s="542"/>
      <c r="G2" s="542"/>
      <c r="H2" s="570"/>
      <c r="I2" s="567"/>
      <c r="J2" s="567"/>
      <c r="K2" s="567"/>
      <c r="L2" s="567"/>
      <c r="M2" s="567"/>
    </row>
    <row r="3" spans="1:13" x14ac:dyDescent="0.25">
      <c r="B3" s="125" t="s">
        <v>215</v>
      </c>
      <c r="C3" s="571" t="s">
        <v>251</v>
      </c>
      <c r="D3" s="571"/>
      <c r="E3" s="571"/>
      <c r="F3" s="571"/>
      <c r="G3" s="571"/>
      <c r="H3" s="571"/>
      <c r="I3" s="571"/>
      <c r="J3" s="571"/>
      <c r="K3" s="571"/>
      <c r="L3" s="126"/>
      <c r="M3" s="126"/>
    </row>
    <row r="4" spans="1:13" x14ac:dyDescent="0.25">
      <c r="B4" s="542"/>
      <c r="C4" s="542"/>
      <c r="D4" s="542"/>
      <c r="E4" s="542" t="s">
        <v>213</v>
      </c>
      <c r="F4" s="542"/>
      <c r="G4" s="542"/>
      <c r="H4" s="542"/>
      <c r="I4" s="542"/>
      <c r="J4" s="542"/>
      <c r="K4" s="542"/>
      <c r="L4" s="542"/>
      <c r="M4" s="542"/>
    </row>
    <row r="5" spans="1:13" ht="12.75" customHeight="1" x14ac:dyDescent="0.25">
      <c r="A5" s="556"/>
      <c r="B5" s="575" t="s">
        <v>14</v>
      </c>
      <c r="C5" s="575"/>
      <c r="D5" s="552"/>
      <c r="E5" s="576" t="s">
        <v>124</v>
      </c>
      <c r="F5" s="577"/>
      <c r="G5" s="578"/>
      <c r="H5" s="582" t="s">
        <v>212</v>
      </c>
      <c r="I5" s="585" t="s">
        <v>211</v>
      </c>
      <c r="J5" s="586" t="s">
        <v>15</v>
      </c>
      <c r="K5" s="577"/>
      <c r="L5" s="577"/>
      <c r="M5" s="556"/>
    </row>
    <row r="6" spans="1:13" x14ac:dyDescent="0.25">
      <c r="A6" s="557"/>
      <c r="B6" s="542" t="s">
        <v>16</v>
      </c>
      <c r="C6" s="542"/>
      <c r="D6" s="91" t="s">
        <v>17</v>
      </c>
      <c r="E6" s="579"/>
      <c r="F6" s="580"/>
      <c r="G6" s="581"/>
      <c r="H6" s="583"/>
      <c r="I6" s="557"/>
      <c r="J6" s="587"/>
      <c r="K6" s="588"/>
      <c r="L6" s="588"/>
      <c r="M6" s="557"/>
    </row>
    <row r="7" spans="1:13" x14ac:dyDescent="0.25">
      <c r="A7" s="557"/>
      <c r="B7" s="201" t="s">
        <v>22</v>
      </c>
      <c r="C7" s="202" t="s">
        <v>23</v>
      </c>
      <c r="D7" s="203" t="s">
        <v>24</v>
      </c>
      <c r="E7" s="579"/>
      <c r="F7" s="580"/>
      <c r="G7" s="581"/>
      <c r="H7" s="583"/>
      <c r="I7" s="557"/>
      <c r="J7" s="87" t="s">
        <v>210</v>
      </c>
      <c r="K7" s="87" t="s">
        <v>209</v>
      </c>
      <c r="L7" s="86" t="s">
        <v>208</v>
      </c>
      <c r="M7" s="557"/>
    </row>
    <row r="8" spans="1:13" x14ac:dyDescent="0.25">
      <c r="A8" s="558"/>
      <c r="B8" s="204" t="s">
        <v>363</v>
      </c>
      <c r="C8" s="204" t="s">
        <v>364</v>
      </c>
      <c r="D8" s="205" t="s">
        <v>365</v>
      </c>
      <c r="E8" s="579"/>
      <c r="F8" s="580"/>
      <c r="G8" s="581"/>
      <c r="H8" s="583"/>
      <c r="I8" s="557"/>
      <c r="J8" s="83" t="s">
        <v>25</v>
      </c>
      <c r="K8" s="83" t="s">
        <v>26</v>
      </c>
      <c r="L8" s="82" t="s">
        <v>27</v>
      </c>
      <c r="M8" s="558"/>
    </row>
    <row r="9" spans="1:13" ht="13.2" customHeight="1" x14ac:dyDescent="0.25">
      <c r="A9" s="78">
        <v>1</v>
      </c>
      <c r="B9" s="200"/>
      <c r="C9" s="200"/>
      <c r="D9" s="200"/>
      <c r="E9" s="584">
        <v>1</v>
      </c>
      <c r="F9" s="584"/>
      <c r="G9" s="584"/>
      <c r="H9" s="78"/>
      <c r="I9" s="78"/>
      <c r="J9" s="20"/>
      <c r="K9" s="20"/>
      <c r="L9" s="20"/>
      <c r="M9" s="78">
        <v>1</v>
      </c>
    </row>
    <row r="10" spans="1:13" ht="13.2" customHeight="1" x14ac:dyDescent="0.25">
      <c r="A10" s="78">
        <v>2</v>
      </c>
      <c r="B10" s="200">
        <v>2800</v>
      </c>
      <c r="C10" s="146">
        <v>2500</v>
      </c>
      <c r="D10" s="200">
        <v>4919</v>
      </c>
      <c r="E10" s="572" t="s">
        <v>252</v>
      </c>
      <c r="F10" s="573"/>
      <c r="G10" s="574"/>
      <c r="H10" s="78"/>
      <c r="I10" s="78"/>
      <c r="J10" s="20">
        <v>5000</v>
      </c>
      <c r="K10" s="20">
        <v>5000</v>
      </c>
      <c r="L10" s="20">
        <v>5000</v>
      </c>
      <c r="M10" s="78">
        <v>2</v>
      </c>
    </row>
    <row r="11" spans="1:13" ht="13.2" customHeight="1" x14ac:dyDescent="0.25">
      <c r="A11" s="78">
        <v>3</v>
      </c>
      <c r="B11" s="200"/>
      <c r="C11" s="200"/>
      <c r="D11" s="200"/>
      <c r="E11" s="572">
        <v>3</v>
      </c>
      <c r="F11" s="573"/>
      <c r="G11" s="574"/>
      <c r="H11" s="78"/>
      <c r="I11" s="78"/>
      <c r="J11" s="20"/>
      <c r="K11" s="20"/>
      <c r="L11" s="20"/>
      <c r="M11" s="78">
        <v>3</v>
      </c>
    </row>
    <row r="12" spans="1:13" ht="13.2" customHeight="1" x14ac:dyDescent="0.25">
      <c r="A12" s="78">
        <v>4</v>
      </c>
      <c r="B12" s="200"/>
      <c r="C12" s="200"/>
      <c r="D12" s="200"/>
      <c r="E12" s="572">
        <v>4</v>
      </c>
      <c r="F12" s="573"/>
      <c r="G12" s="574"/>
      <c r="H12" s="78"/>
      <c r="I12" s="78"/>
      <c r="J12" s="20"/>
      <c r="K12" s="20"/>
      <c r="L12" s="20"/>
      <c r="M12" s="78">
        <v>4</v>
      </c>
    </row>
    <row r="13" spans="1:13" ht="13.2" customHeight="1" x14ac:dyDescent="0.25">
      <c r="A13" s="78">
        <v>5</v>
      </c>
      <c r="B13" s="200">
        <v>2390</v>
      </c>
      <c r="C13" s="200">
        <v>2007</v>
      </c>
      <c r="D13" s="200">
        <v>3000</v>
      </c>
      <c r="E13" s="572" t="s">
        <v>253</v>
      </c>
      <c r="F13" s="573"/>
      <c r="G13" s="574"/>
      <c r="H13" s="78"/>
      <c r="I13" s="78"/>
      <c r="J13" s="20">
        <v>4993</v>
      </c>
      <c r="K13" s="20">
        <v>4993</v>
      </c>
      <c r="L13" s="20">
        <v>4993</v>
      </c>
      <c r="M13" s="78">
        <v>5</v>
      </c>
    </row>
    <row r="14" spans="1:13" ht="13.2" customHeight="1" x14ac:dyDescent="0.25">
      <c r="A14" s="78">
        <v>6</v>
      </c>
      <c r="B14" s="200"/>
      <c r="C14" s="200"/>
      <c r="D14" s="200"/>
      <c r="E14" s="572">
        <v>6</v>
      </c>
      <c r="F14" s="573"/>
      <c r="G14" s="574"/>
      <c r="H14" s="78"/>
      <c r="I14" s="78"/>
      <c r="J14" s="20"/>
      <c r="K14" s="20"/>
      <c r="L14" s="20"/>
      <c r="M14" s="78">
        <v>6</v>
      </c>
    </row>
    <row r="15" spans="1:13" ht="13.2" customHeight="1" x14ac:dyDescent="0.25">
      <c r="A15" s="78">
        <v>7</v>
      </c>
      <c r="B15" s="200"/>
      <c r="C15" s="200"/>
      <c r="D15" s="200"/>
      <c r="E15" s="572">
        <v>7</v>
      </c>
      <c r="F15" s="573"/>
      <c r="G15" s="574"/>
      <c r="H15" s="78"/>
      <c r="I15" s="78"/>
      <c r="J15" s="20"/>
      <c r="K15" s="20"/>
      <c r="L15" s="20"/>
      <c r="M15" s="78">
        <v>7</v>
      </c>
    </row>
    <row r="16" spans="1:13" ht="13.2" customHeight="1" x14ac:dyDescent="0.25">
      <c r="A16" s="78">
        <v>8</v>
      </c>
      <c r="B16" s="200"/>
      <c r="C16" s="200"/>
      <c r="D16" s="200"/>
      <c r="E16" s="572">
        <v>8</v>
      </c>
      <c r="F16" s="573"/>
      <c r="G16" s="574"/>
      <c r="H16" s="78"/>
      <c r="I16" s="78"/>
      <c r="J16" s="20"/>
      <c r="K16" s="20"/>
      <c r="L16" s="20"/>
      <c r="M16" s="78">
        <v>8</v>
      </c>
    </row>
    <row r="17" spans="1:13" ht="13.2" customHeight="1" x14ac:dyDescent="0.25">
      <c r="A17" s="78">
        <v>9</v>
      </c>
      <c r="B17" s="200"/>
      <c r="C17" s="200"/>
      <c r="D17" s="200"/>
      <c r="E17" s="572">
        <v>9</v>
      </c>
      <c r="F17" s="573"/>
      <c r="G17" s="574"/>
      <c r="H17" s="78"/>
      <c r="I17" s="78"/>
      <c r="J17" s="20"/>
      <c r="K17" s="20"/>
      <c r="L17" s="20"/>
      <c r="M17" s="78">
        <v>9</v>
      </c>
    </row>
    <row r="18" spans="1:13" ht="13.2" customHeight="1" x14ac:dyDescent="0.25">
      <c r="A18" s="78">
        <v>10</v>
      </c>
      <c r="B18" s="200"/>
      <c r="C18" s="200"/>
      <c r="D18" s="200"/>
      <c r="E18" s="572">
        <v>10</v>
      </c>
      <c r="F18" s="573"/>
      <c r="G18" s="574"/>
      <c r="H18" s="78"/>
      <c r="I18" s="78"/>
      <c r="J18" s="20"/>
      <c r="K18" s="20"/>
      <c r="L18" s="20"/>
      <c r="M18" s="78">
        <v>10</v>
      </c>
    </row>
    <row r="19" spans="1:13" ht="13.2" customHeight="1" x14ac:dyDescent="0.25">
      <c r="A19" s="78">
        <v>11</v>
      </c>
      <c r="B19" s="200"/>
      <c r="C19" s="200"/>
      <c r="D19" s="200"/>
      <c r="E19" s="572">
        <v>11</v>
      </c>
      <c r="F19" s="573"/>
      <c r="G19" s="574"/>
      <c r="H19" s="78"/>
      <c r="I19" s="78"/>
      <c r="J19" s="20"/>
      <c r="K19" s="20"/>
      <c r="L19" s="20"/>
      <c r="M19" s="78">
        <v>11</v>
      </c>
    </row>
    <row r="20" spans="1:13" ht="13.2" customHeight="1" x14ac:dyDescent="0.25">
      <c r="A20" s="78">
        <v>12</v>
      </c>
      <c r="B20" s="200"/>
      <c r="C20" s="200"/>
      <c r="D20" s="200"/>
      <c r="E20" s="572">
        <v>12</v>
      </c>
      <c r="F20" s="573"/>
      <c r="G20" s="574"/>
      <c r="H20" s="78"/>
      <c r="I20" s="78"/>
      <c r="J20" s="20"/>
      <c r="K20" s="20"/>
      <c r="L20" s="20"/>
      <c r="M20" s="78">
        <v>12</v>
      </c>
    </row>
    <row r="21" spans="1:13" ht="13.2" customHeight="1" x14ac:dyDescent="0.25">
      <c r="A21" s="78">
        <v>13</v>
      </c>
      <c r="B21" s="200"/>
      <c r="C21" s="200"/>
      <c r="D21" s="200"/>
      <c r="E21" s="572">
        <v>13</v>
      </c>
      <c r="F21" s="573"/>
      <c r="G21" s="574"/>
      <c r="H21" s="78"/>
      <c r="I21" s="78"/>
      <c r="J21" s="20"/>
      <c r="K21" s="20"/>
      <c r="L21" s="20"/>
      <c r="M21" s="78">
        <v>13</v>
      </c>
    </row>
    <row r="22" spans="1:13" ht="13.2" customHeight="1" x14ac:dyDescent="0.25">
      <c r="A22" s="78">
        <v>14</v>
      </c>
      <c r="B22" s="200"/>
      <c r="C22" s="200"/>
      <c r="D22" s="200"/>
      <c r="E22" s="572">
        <v>14</v>
      </c>
      <c r="F22" s="573"/>
      <c r="G22" s="574"/>
      <c r="H22" s="78"/>
      <c r="I22" s="78"/>
      <c r="J22" s="20"/>
      <c r="K22" s="20"/>
      <c r="L22" s="20"/>
      <c r="M22" s="78">
        <v>14</v>
      </c>
    </row>
    <row r="23" spans="1:13" ht="13.2" customHeight="1" x14ac:dyDescent="0.25">
      <c r="A23" s="78">
        <v>15</v>
      </c>
      <c r="B23" s="200"/>
      <c r="C23" s="200"/>
      <c r="D23" s="200"/>
      <c r="E23" s="572">
        <v>15</v>
      </c>
      <c r="F23" s="573"/>
      <c r="G23" s="574"/>
      <c r="H23" s="78"/>
      <c r="I23" s="78"/>
      <c r="J23" s="20"/>
      <c r="K23" s="20"/>
      <c r="L23" s="20"/>
      <c r="M23" s="78">
        <v>15</v>
      </c>
    </row>
    <row r="24" spans="1:13" ht="13.2" customHeight="1" x14ac:dyDescent="0.25">
      <c r="A24" s="78">
        <v>16</v>
      </c>
      <c r="B24" s="200"/>
      <c r="C24" s="200"/>
      <c r="D24" s="200"/>
      <c r="E24" s="572">
        <v>16</v>
      </c>
      <c r="F24" s="573"/>
      <c r="G24" s="574"/>
      <c r="H24" s="78"/>
      <c r="I24" s="78"/>
      <c r="J24" s="20"/>
      <c r="K24" s="20"/>
      <c r="L24" s="20"/>
      <c r="M24" s="78">
        <v>16</v>
      </c>
    </row>
    <row r="25" spans="1:13" ht="13.2" customHeight="1" x14ac:dyDescent="0.25">
      <c r="A25" s="78">
        <v>17</v>
      </c>
      <c r="B25" s="200"/>
      <c r="C25" s="200"/>
      <c r="D25" s="200"/>
      <c r="E25" s="572">
        <v>17</v>
      </c>
      <c r="F25" s="573"/>
      <c r="G25" s="574"/>
      <c r="H25" s="78"/>
      <c r="I25" s="78"/>
      <c r="J25" s="20"/>
      <c r="K25" s="20"/>
      <c r="L25" s="20"/>
      <c r="M25" s="78">
        <v>17</v>
      </c>
    </row>
    <row r="26" spans="1:13" ht="13.2" customHeight="1" x14ac:dyDescent="0.25">
      <c r="A26" s="78">
        <v>18</v>
      </c>
      <c r="B26" s="200"/>
      <c r="C26" s="200"/>
      <c r="D26" s="200"/>
      <c r="E26" s="572">
        <v>18</v>
      </c>
      <c r="F26" s="573"/>
      <c r="G26" s="574"/>
      <c r="H26" s="78"/>
      <c r="I26" s="78"/>
      <c r="J26" s="20"/>
      <c r="K26" s="20"/>
      <c r="L26" s="20"/>
      <c r="M26" s="78">
        <v>18</v>
      </c>
    </row>
    <row r="27" spans="1:13" ht="13.2" customHeight="1" x14ac:dyDescent="0.25">
      <c r="A27" s="78">
        <v>19</v>
      </c>
      <c r="B27" s="200"/>
      <c r="C27" s="200"/>
      <c r="D27" s="200"/>
      <c r="E27" s="572">
        <v>19</v>
      </c>
      <c r="F27" s="573"/>
      <c r="G27" s="574"/>
      <c r="H27" s="78"/>
      <c r="I27" s="78"/>
      <c r="J27" s="20"/>
      <c r="K27" s="20"/>
      <c r="L27" s="20"/>
      <c r="M27" s="78">
        <v>19</v>
      </c>
    </row>
    <row r="28" spans="1:13" ht="13.2" customHeight="1" x14ac:dyDescent="0.25">
      <c r="A28" s="78">
        <v>20</v>
      </c>
      <c r="B28" s="200"/>
      <c r="C28" s="200"/>
      <c r="D28" s="200"/>
      <c r="E28" s="572">
        <v>20</v>
      </c>
      <c r="F28" s="573"/>
      <c r="G28" s="574"/>
      <c r="H28" s="78"/>
      <c r="I28" s="78"/>
      <c r="J28" s="20"/>
      <c r="K28" s="20"/>
      <c r="L28" s="20"/>
      <c r="M28" s="78">
        <v>20</v>
      </c>
    </row>
    <row r="29" spans="1:13" ht="13.2" customHeight="1" x14ac:dyDescent="0.25">
      <c r="A29" s="78">
        <v>21</v>
      </c>
      <c r="B29" s="200"/>
      <c r="C29" s="200"/>
      <c r="D29" s="200"/>
      <c r="E29" s="572">
        <v>21</v>
      </c>
      <c r="F29" s="573"/>
      <c r="G29" s="574"/>
      <c r="H29" s="78"/>
      <c r="I29" s="78"/>
      <c r="J29" s="20"/>
      <c r="K29" s="20"/>
      <c r="L29" s="20"/>
      <c r="M29" s="78">
        <v>21</v>
      </c>
    </row>
    <row r="30" spans="1:13" ht="13.2" customHeight="1" x14ac:dyDescent="0.25">
      <c r="A30" s="78">
        <v>22</v>
      </c>
      <c r="B30" s="200"/>
      <c r="C30" s="200"/>
      <c r="D30" s="200"/>
      <c r="E30" s="572">
        <v>22</v>
      </c>
      <c r="F30" s="573"/>
      <c r="G30" s="574"/>
      <c r="H30" s="78"/>
      <c r="I30" s="78"/>
      <c r="J30" s="20"/>
      <c r="K30" s="20"/>
      <c r="L30" s="20"/>
      <c r="M30" s="78">
        <v>22</v>
      </c>
    </row>
    <row r="31" spans="1:13" ht="13.2" customHeight="1" x14ac:dyDescent="0.25">
      <c r="A31" s="78">
        <v>23</v>
      </c>
      <c r="B31" s="200"/>
      <c r="C31" s="200"/>
      <c r="D31" s="200"/>
      <c r="E31" s="572">
        <v>23</v>
      </c>
      <c r="F31" s="573"/>
      <c r="G31" s="574"/>
      <c r="H31" s="78"/>
      <c r="I31" s="78"/>
      <c r="J31" s="20"/>
      <c r="K31" s="20"/>
      <c r="L31" s="20"/>
      <c r="M31" s="78">
        <v>23</v>
      </c>
    </row>
    <row r="32" spans="1:13" ht="13.2" customHeight="1" x14ac:dyDescent="0.25">
      <c r="A32" s="78">
        <v>24</v>
      </c>
      <c r="B32" s="200"/>
      <c r="C32" s="200"/>
      <c r="D32" s="200"/>
      <c r="E32" s="572">
        <v>24</v>
      </c>
      <c r="F32" s="573"/>
      <c r="G32" s="574"/>
      <c r="H32" s="78"/>
      <c r="I32" s="78"/>
      <c r="J32" s="20"/>
      <c r="K32" s="20"/>
      <c r="L32" s="20"/>
      <c r="M32" s="78">
        <v>24</v>
      </c>
    </row>
    <row r="33" spans="1:13" ht="13.2" customHeight="1" x14ac:dyDescent="0.25">
      <c r="A33" s="78">
        <v>25</v>
      </c>
      <c r="B33" s="200"/>
      <c r="C33" s="200"/>
      <c r="D33" s="200"/>
      <c r="E33" s="572">
        <v>25</v>
      </c>
      <c r="F33" s="573"/>
      <c r="G33" s="574"/>
      <c r="H33" s="78"/>
      <c r="I33" s="78"/>
      <c r="J33" s="20"/>
      <c r="K33" s="20"/>
      <c r="L33" s="20"/>
      <c r="M33" s="78">
        <v>25</v>
      </c>
    </row>
    <row r="34" spans="1:13" ht="13.2" customHeight="1" x14ac:dyDescent="0.25">
      <c r="A34" s="78">
        <v>26</v>
      </c>
      <c r="B34" s="200"/>
      <c r="C34" s="200"/>
      <c r="D34" s="200"/>
      <c r="E34" s="572">
        <v>26</v>
      </c>
      <c r="F34" s="573"/>
      <c r="G34" s="574"/>
      <c r="H34" s="78"/>
      <c r="I34" s="78"/>
      <c r="J34" s="20"/>
      <c r="K34" s="20"/>
      <c r="L34" s="20"/>
      <c r="M34" s="78">
        <v>26</v>
      </c>
    </row>
    <row r="35" spans="1:13" ht="13.2" customHeight="1" x14ac:dyDescent="0.25">
      <c r="A35" s="78">
        <v>27</v>
      </c>
      <c r="B35" s="200"/>
      <c r="C35" s="200"/>
      <c r="D35" s="200"/>
      <c r="E35" s="572">
        <v>27</v>
      </c>
      <c r="F35" s="573"/>
      <c r="G35" s="574"/>
      <c r="H35" s="78"/>
      <c r="I35" s="78"/>
      <c r="J35" s="20"/>
      <c r="K35" s="20"/>
      <c r="L35" s="20"/>
      <c r="M35" s="78">
        <v>27</v>
      </c>
    </row>
    <row r="36" spans="1:13" ht="13.2" customHeight="1" x14ac:dyDescent="0.25">
      <c r="A36" s="78">
        <v>28</v>
      </c>
      <c r="B36" s="200"/>
      <c r="C36" s="200"/>
      <c r="D36" s="200"/>
      <c r="E36" s="572">
        <v>28</v>
      </c>
      <c r="F36" s="573"/>
      <c r="G36" s="574"/>
      <c r="H36" s="78"/>
      <c r="I36" s="78"/>
      <c r="J36" s="20"/>
      <c r="K36" s="20"/>
      <c r="L36" s="20"/>
      <c r="M36" s="78">
        <v>28</v>
      </c>
    </row>
    <row r="37" spans="1:13" ht="13.2" customHeight="1" x14ac:dyDescent="0.25">
      <c r="A37" s="78">
        <v>29</v>
      </c>
      <c r="B37" s="200"/>
      <c r="C37" s="200"/>
      <c r="D37" s="200"/>
      <c r="E37" s="572">
        <v>29</v>
      </c>
      <c r="F37" s="573"/>
      <c r="G37" s="574"/>
      <c r="H37" s="78"/>
      <c r="I37" s="78"/>
      <c r="J37" s="20"/>
      <c r="K37" s="20"/>
      <c r="L37" s="20"/>
      <c r="M37" s="78">
        <v>29</v>
      </c>
    </row>
    <row r="38" spans="1:13" ht="13.2" customHeight="1" x14ac:dyDescent="0.25">
      <c r="A38" s="78">
        <v>30</v>
      </c>
      <c r="B38" s="200"/>
      <c r="C38" s="200"/>
      <c r="D38" s="200"/>
      <c r="E38" s="572">
        <v>30</v>
      </c>
      <c r="F38" s="573"/>
      <c r="G38" s="574"/>
      <c r="H38" s="78"/>
      <c r="I38" s="78"/>
      <c r="J38" s="20"/>
      <c r="K38" s="20"/>
      <c r="L38" s="20"/>
      <c r="M38" s="78">
        <v>30</v>
      </c>
    </row>
    <row r="39" spans="1:13" ht="13.2" customHeight="1" x14ac:dyDescent="0.25">
      <c r="A39" s="78">
        <v>31</v>
      </c>
      <c r="B39" s="146">
        <v>2887</v>
      </c>
      <c r="C39" s="146">
        <v>5165</v>
      </c>
      <c r="D39" s="146">
        <v>7570</v>
      </c>
      <c r="E39" s="589" t="s">
        <v>223</v>
      </c>
      <c r="F39" s="590"/>
      <c r="G39" s="591"/>
      <c r="H39" s="78"/>
      <c r="I39" s="78"/>
      <c r="J39" s="114"/>
      <c r="K39" s="114"/>
      <c r="L39" s="114"/>
      <c r="M39" s="78">
        <v>31</v>
      </c>
    </row>
    <row r="40" spans="1:13" ht="13.2" customHeight="1" thickBot="1" x14ac:dyDescent="0.3">
      <c r="A40" s="77">
        <v>32</v>
      </c>
      <c r="B40" s="136"/>
      <c r="C40" s="136"/>
      <c r="D40" s="136"/>
      <c r="E40" s="592" t="s">
        <v>224</v>
      </c>
      <c r="F40" s="593"/>
      <c r="G40" s="594"/>
      <c r="H40" s="77"/>
      <c r="I40" s="77"/>
      <c r="J40" s="24"/>
      <c r="K40" s="24"/>
      <c r="L40" s="24"/>
      <c r="M40" s="77">
        <v>32</v>
      </c>
    </row>
    <row r="41" spans="1:13" s="73" customFormat="1" ht="13.8" thickBot="1" x14ac:dyDescent="0.3">
      <c r="A41" s="76">
        <v>33</v>
      </c>
      <c r="B41" s="206">
        <f>SUM(B9:B39)</f>
        <v>8077</v>
      </c>
      <c r="C41" s="206">
        <f>SUM(C9:C39)</f>
        <v>9672</v>
      </c>
      <c r="D41" s="206">
        <f>SUM(D9:D40)</f>
        <v>15489</v>
      </c>
      <c r="E41" s="595" t="s">
        <v>225</v>
      </c>
      <c r="F41" s="595"/>
      <c r="G41" s="595"/>
      <c r="H41" s="75"/>
      <c r="I41" s="75"/>
      <c r="J41" s="116">
        <f>SUM(J9:J40)</f>
        <v>9993</v>
      </c>
      <c r="K41" s="116">
        <f>SUM(K9:K40)</f>
        <v>9993</v>
      </c>
      <c r="L41" s="116">
        <f>SUM(L9:L40)</f>
        <v>9993</v>
      </c>
      <c r="M41" s="74">
        <v>33</v>
      </c>
    </row>
    <row r="42" spans="1:13" x14ac:dyDescent="0.25">
      <c r="B42" s="69" t="s">
        <v>184</v>
      </c>
      <c r="J42" s="215" t="str">
        <f>IF(NOT(J41='LB-20 State Rev'!F40),"RESOURCES &lt;&gt; REQUIREMENTS", "")</f>
        <v/>
      </c>
    </row>
  </sheetData>
  <mergeCells count="51">
    <mergeCell ref="E41:G41"/>
    <mergeCell ref="E30:G30"/>
    <mergeCell ref="E31:G31"/>
    <mergeCell ref="E32:G32"/>
    <mergeCell ref="E33:G33"/>
    <mergeCell ref="E34:G34"/>
    <mergeCell ref="E35:G35"/>
    <mergeCell ref="E36:G36"/>
    <mergeCell ref="E37:G37"/>
    <mergeCell ref="E38:G38"/>
    <mergeCell ref="E39:G39"/>
    <mergeCell ref="E40:G40"/>
    <mergeCell ref="E29:G29"/>
    <mergeCell ref="E18:G18"/>
    <mergeCell ref="E19:G19"/>
    <mergeCell ref="E20:G20"/>
    <mergeCell ref="E21:G21"/>
    <mergeCell ref="E22:G22"/>
    <mergeCell ref="E23:G23"/>
    <mergeCell ref="E24:G24"/>
    <mergeCell ref="E25:G25"/>
    <mergeCell ref="E26:G26"/>
    <mergeCell ref="E27:G27"/>
    <mergeCell ref="E28:G28"/>
    <mergeCell ref="E17:G17"/>
    <mergeCell ref="J5:L6"/>
    <mergeCell ref="M5:M8"/>
    <mergeCell ref="B6:C6"/>
    <mergeCell ref="E9:G9"/>
    <mergeCell ref="E10:G10"/>
    <mergeCell ref="E11:G11"/>
    <mergeCell ref="E12:G12"/>
    <mergeCell ref="E13:G13"/>
    <mergeCell ref="E14:G14"/>
    <mergeCell ref="E15:G15"/>
    <mergeCell ref="E16:G16"/>
    <mergeCell ref="B4:D4"/>
    <mergeCell ref="E4:G4"/>
    <mergeCell ref="H4:M4"/>
    <mergeCell ref="C3:K3"/>
    <mergeCell ref="A5:A8"/>
    <mergeCell ref="B5:D5"/>
    <mergeCell ref="E5:G8"/>
    <mergeCell ref="H5:H8"/>
    <mergeCell ref="I5:I8"/>
    <mergeCell ref="B1:D1"/>
    <mergeCell ref="E1:G1"/>
    <mergeCell ref="H1:M1"/>
    <mergeCell ref="B2:D2"/>
    <mergeCell ref="E2:G2"/>
    <mergeCell ref="H2:M2"/>
  </mergeCells>
  <printOptions horizontalCentered="1" verticalCentered="1"/>
  <pageMargins left="0.25" right="0.25" top="0.75" bottom="0.75" header="0.3" footer="0.3"/>
  <pageSetup scale="89" orientation="landscape" verticalDpi="300" r:id="rId1"/>
  <headerFooter alignWithMargins="0">
    <oddFooter>&amp;L&amp;8*Include schedule of pay ranges&amp;RPage &amp;P of &amp;N</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43"/>
  <sheetViews>
    <sheetView zoomScaleNormal="100" workbookViewId="0">
      <selection activeCell="H31" sqref="H31"/>
    </sheetView>
  </sheetViews>
  <sheetFormatPr defaultColWidth="0" defaultRowHeight="13.2" x14ac:dyDescent="0.25"/>
  <cols>
    <col min="1" max="1" width="2.6640625" style="2" customWidth="1"/>
    <col min="2" max="3" width="13.33203125" style="2" customWidth="1"/>
    <col min="4" max="4" width="14.6640625" style="2" customWidth="1"/>
    <col min="5" max="5" width="42.33203125" style="2" customWidth="1"/>
    <col min="6" max="8" width="13.6640625" style="2" customWidth="1"/>
    <col min="9" max="9" width="3.44140625" style="2" customWidth="1"/>
    <col min="10" max="10" width="4.33203125" style="2" customWidth="1"/>
    <col min="11" max="11" width="84.33203125" style="2" hidden="1" customWidth="1"/>
    <col min="12" max="16384" width="8.6640625" style="2" hidden="1"/>
  </cols>
  <sheetData>
    <row r="1" spans="1:9" ht="13.8" x14ac:dyDescent="0.25">
      <c r="A1" s="640" t="s">
        <v>0</v>
      </c>
      <c r="B1" s="569"/>
      <c r="C1" s="1"/>
      <c r="D1" s="1"/>
      <c r="F1" s="128"/>
      <c r="H1" s="38"/>
      <c r="I1" s="2" t="s">
        <v>1</v>
      </c>
    </row>
    <row r="2" spans="1:9" ht="13.8" x14ac:dyDescent="0.25">
      <c r="A2" s="640" t="s">
        <v>2</v>
      </c>
      <c r="B2" s="569"/>
      <c r="C2" s="1"/>
      <c r="D2" s="1"/>
      <c r="E2" s="3" t="s">
        <v>3</v>
      </c>
      <c r="F2" s="639" t="s">
        <v>4</v>
      </c>
      <c r="G2" s="569"/>
      <c r="H2" s="569"/>
      <c r="I2" s="569"/>
    </row>
    <row r="3" spans="1:9" ht="13.8" x14ac:dyDescent="0.25">
      <c r="A3" s="639" t="s">
        <v>5</v>
      </c>
      <c r="B3" s="639"/>
      <c r="C3" s="639"/>
      <c r="D3" s="639"/>
      <c r="E3" s="3" t="s">
        <v>6</v>
      </c>
      <c r="F3" s="639" t="s">
        <v>7</v>
      </c>
      <c r="G3" s="639"/>
      <c r="H3" s="639"/>
      <c r="I3" s="639"/>
    </row>
    <row r="4" spans="1:9" x14ac:dyDescent="0.25">
      <c r="A4" s="639" t="s">
        <v>377</v>
      </c>
      <c r="B4" s="639"/>
      <c r="C4" s="639"/>
      <c r="D4" s="639"/>
      <c r="F4" s="639" t="s">
        <v>8</v>
      </c>
      <c r="G4" s="639"/>
      <c r="H4" s="639"/>
      <c r="I4" s="639"/>
    </row>
    <row r="5" spans="1:9" x14ac:dyDescent="0.25">
      <c r="A5" s="639" t="s">
        <v>9</v>
      </c>
      <c r="B5" s="639"/>
      <c r="C5" s="639"/>
      <c r="D5" s="639"/>
      <c r="E5" s="4" t="s">
        <v>10</v>
      </c>
      <c r="F5" s="568" t="s">
        <v>11</v>
      </c>
      <c r="G5" s="568"/>
      <c r="H5" s="568"/>
      <c r="I5" s="568"/>
    </row>
    <row r="6" spans="1:9" x14ac:dyDescent="0.25">
      <c r="A6" s="641"/>
      <c r="B6" s="641"/>
      <c r="C6" s="641"/>
      <c r="D6" s="641"/>
      <c r="E6" s="5" t="s">
        <v>12</v>
      </c>
      <c r="F6" s="542" t="s">
        <v>13</v>
      </c>
      <c r="G6" s="542"/>
      <c r="H6" s="542"/>
      <c r="I6" s="542"/>
    </row>
    <row r="7" spans="1:9" ht="12" customHeight="1" x14ac:dyDescent="0.25">
      <c r="A7" s="556"/>
      <c r="B7" s="642" t="s">
        <v>14</v>
      </c>
      <c r="C7" s="575"/>
      <c r="D7" s="552"/>
      <c r="E7" s="7"/>
      <c r="F7" s="596" t="s">
        <v>15</v>
      </c>
      <c r="G7" s="575"/>
      <c r="H7" s="552"/>
      <c r="I7" s="556"/>
    </row>
    <row r="8" spans="1:9" ht="12" customHeight="1" x14ac:dyDescent="0.25">
      <c r="A8" s="557"/>
      <c r="B8" s="643" t="s">
        <v>16</v>
      </c>
      <c r="C8" s="644"/>
      <c r="D8" s="8" t="s">
        <v>17</v>
      </c>
      <c r="E8" s="9" t="s">
        <v>18</v>
      </c>
      <c r="F8" s="8" t="s">
        <v>19</v>
      </c>
      <c r="G8" s="8" t="s">
        <v>20</v>
      </c>
      <c r="H8" s="8" t="s">
        <v>21</v>
      </c>
      <c r="I8" s="557"/>
    </row>
    <row r="9" spans="1:9" ht="12" customHeight="1" x14ac:dyDescent="0.25">
      <c r="A9" s="557"/>
      <c r="B9" s="8" t="s">
        <v>22</v>
      </c>
      <c r="C9" s="8" t="s">
        <v>23</v>
      </c>
      <c r="D9" s="10" t="s">
        <v>24</v>
      </c>
      <c r="E9" s="9" t="s">
        <v>6</v>
      </c>
      <c r="F9" s="10" t="s">
        <v>25</v>
      </c>
      <c r="G9" s="10" t="s">
        <v>26</v>
      </c>
      <c r="H9" s="10" t="s">
        <v>27</v>
      </c>
      <c r="I9" s="557"/>
    </row>
    <row r="10" spans="1:9" ht="12" customHeight="1" x14ac:dyDescent="0.25">
      <c r="A10" s="558"/>
      <c r="B10" s="150" t="s">
        <v>363</v>
      </c>
      <c r="C10" s="150" t="s">
        <v>364</v>
      </c>
      <c r="D10" s="151" t="s">
        <v>365</v>
      </c>
      <c r="E10" s="13"/>
      <c r="F10" s="14"/>
      <c r="G10" s="14"/>
      <c r="H10" s="14"/>
      <c r="I10" s="558"/>
    </row>
    <row r="11" spans="1:9" ht="12" customHeight="1" x14ac:dyDescent="0.25">
      <c r="A11" s="15"/>
      <c r="B11" s="161"/>
      <c r="C11" s="161"/>
      <c r="D11" s="161"/>
      <c r="E11" s="17" t="s">
        <v>28</v>
      </c>
      <c r="F11" s="18"/>
      <c r="G11" s="18"/>
      <c r="H11" s="18"/>
      <c r="I11" s="15"/>
    </row>
    <row r="12" spans="1:9" ht="12" customHeight="1" x14ac:dyDescent="0.25">
      <c r="A12" s="19">
        <v>1</v>
      </c>
      <c r="B12" s="146">
        <v>92239</v>
      </c>
      <c r="C12" s="146">
        <v>102296</v>
      </c>
      <c r="D12" s="146">
        <v>102360</v>
      </c>
      <c r="E12" s="21" t="s">
        <v>358</v>
      </c>
      <c r="F12" s="146">
        <v>191013</v>
      </c>
      <c r="G12" s="20">
        <v>191013</v>
      </c>
      <c r="H12" s="20">
        <v>191013</v>
      </c>
      <c r="I12" s="19">
        <v>1</v>
      </c>
    </row>
    <row r="13" spans="1:9" ht="12" customHeight="1" x14ac:dyDescent="0.25">
      <c r="A13" s="19">
        <v>2</v>
      </c>
      <c r="B13" s="146"/>
      <c r="C13" s="146"/>
      <c r="D13" s="146"/>
      <c r="E13" s="21" t="s">
        <v>30</v>
      </c>
      <c r="F13" s="20"/>
      <c r="G13" s="20"/>
      <c r="H13" s="20"/>
      <c r="I13" s="19">
        <v>2</v>
      </c>
    </row>
    <row r="14" spans="1:9" ht="12" customHeight="1" x14ac:dyDescent="0.25">
      <c r="A14" s="19">
        <v>3</v>
      </c>
      <c r="B14" s="146"/>
      <c r="C14" s="146"/>
      <c r="D14" s="146"/>
      <c r="E14" s="21" t="s">
        <v>31</v>
      </c>
      <c r="F14" s="20"/>
      <c r="G14" s="20"/>
      <c r="H14" s="20"/>
      <c r="I14" s="19">
        <v>3</v>
      </c>
    </row>
    <row r="15" spans="1:9" ht="12" customHeight="1" x14ac:dyDescent="0.25">
      <c r="A15" s="19">
        <v>4</v>
      </c>
      <c r="B15" s="146">
        <v>57</v>
      </c>
      <c r="C15" s="146">
        <v>46</v>
      </c>
      <c r="D15" s="146">
        <v>70</v>
      </c>
      <c r="E15" s="21" t="s">
        <v>32</v>
      </c>
      <c r="F15" s="146">
        <v>1800</v>
      </c>
      <c r="G15" s="20">
        <v>1800</v>
      </c>
      <c r="H15" s="20">
        <v>1800</v>
      </c>
      <c r="I15" s="19">
        <v>4</v>
      </c>
    </row>
    <row r="16" spans="1:9" ht="12" customHeight="1" x14ac:dyDescent="0.25">
      <c r="A16" s="19">
        <v>5</v>
      </c>
      <c r="B16" s="146">
        <v>10000</v>
      </c>
      <c r="C16" s="146">
        <v>10000</v>
      </c>
      <c r="D16" s="146">
        <v>58400</v>
      </c>
      <c r="E16" s="21" t="s">
        <v>33</v>
      </c>
      <c r="F16" s="20"/>
      <c r="G16" s="20"/>
      <c r="H16" s="20"/>
      <c r="I16" s="19">
        <v>5</v>
      </c>
    </row>
    <row r="17" spans="1:9" ht="12" customHeight="1" x14ac:dyDescent="0.25">
      <c r="A17" s="19">
        <v>6</v>
      </c>
      <c r="B17" s="146"/>
      <c r="C17" s="146"/>
      <c r="D17" s="146"/>
      <c r="E17" s="21" t="s">
        <v>359</v>
      </c>
      <c r="F17" s="20"/>
      <c r="G17" s="20"/>
      <c r="H17" s="20"/>
      <c r="I17" s="19">
        <v>6</v>
      </c>
    </row>
    <row r="18" spans="1:9" ht="12" customHeight="1" x14ac:dyDescent="0.25">
      <c r="A18" s="19">
        <v>7</v>
      </c>
      <c r="B18" s="146"/>
      <c r="C18" s="146"/>
      <c r="D18" s="146"/>
      <c r="E18" s="21" t="s">
        <v>34</v>
      </c>
      <c r="F18" s="20"/>
      <c r="G18" s="20"/>
      <c r="H18" s="20"/>
      <c r="I18" s="19">
        <v>7</v>
      </c>
    </row>
    <row r="19" spans="1:9" ht="12" customHeight="1" x14ac:dyDescent="0.25">
      <c r="A19" s="19">
        <v>8</v>
      </c>
      <c r="B19" s="146"/>
      <c r="C19" s="146">
        <v>10000</v>
      </c>
      <c r="D19" s="146">
        <v>0</v>
      </c>
      <c r="E19" s="21" t="s">
        <v>35</v>
      </c>
      <c r="F19" s="20"/>
      <c r="G19" s="20"/>
      <c r="H19" s="20"/>
      <c r="I19" s="19">
        <v>8</v>
      </c>
    </row>
    <row r="20" spans="1:9" ht="12" customHeight="1" x14ac:dyDescent="0.25">
      <c r="A20" s="19">
        <v>9</v>
      </c>
      <c r="B20" s="146">
        <v>0</v>
      </c>
      <c r="C20" s="146">
        <v>0</v>
      </c>
      <c r="D20" s="146">
        <v>9505</v>
      </c>
      <c r="E20" s="21" t="s">
        <v>36</v>
      </c>
      <c r="F20" s="20"/>
      <c r="G20" s="20"/>
      <c r="H20" s="20"/>
      <c r="I20" s="19">
        <v>9</v>
      </c>
    </row>
    <row r="21" spans="1:9" ht="12" customHeight="1" x14ac:dyDescent="0.25">
      <c r="A21" s="19">
        <v>10</v>
      </c>
      <c r="B21" s="146"/>
      <c r="C21" s="146"/>
      <c r="D21" s="146"/>
      <c r="E21" s="21" t="s">
        <v>37</v>
      </c>
      <c r="F21" s="20"/>
      <c r="G21" s="20"/>
      <c r="H21" s="20"/>
      <c r="I21" s="19">
        <v>10</v>
      </c>
    </row>
    <row r="22" spans="1:9" ht="12" customHeight="1" x14ac:dyDescent="0.25">
      <c r="A22" s="19">
        <v>11</v>
      </c>
      <c r="B22" s="146"/>
      <c r="C22" s="146"/>
      <c r="D22" s="146"/>
      <c r="E22" s="21" t="s">
        <v>38</v>
      </c>
      <c r="F22" s="20"/>
      <c r="G22" s="20"/>
      <c r="H22" s="20"/>
      <c r="I22" s="19">
        <v>11</v>
      </c>
    </row>
    <row r="23" spans="1:9" ht="12" customHeight="1" x14ac:dyDescent="0.25">
      <c r="A23" s="19">
        <v>12</v>
      </c>
      <c r="B23" s="146"/>
      <c r="C23" s="146"/>
      <c r="D23" s="146"/>
      <c r="E23" s="21" t="s">
        <v>39</v>
      </c>
      <c r="F23" s="20"/>
      <c r="G23" s="20"/>
      <c r="H23" s="20"/>
      <c r="I23" s="19">
        <v>12</v>
      </c>
    </row>
    <row r="24" spans="1:9" ht="12" customHeight="1" x14ac:dyDescent="0.25">
      <c r="A24" s="19">
        <v>13</v>
      </c>
      <c r="B24" s="146">
        <f>SUM(B12:B23)</f>
        <v>102296</v>
      </c>
      <c r="C24" s="146">
        <v>122342</v>
      </c>
      <c r="D24" s="146">
        <f>SUM(D12:D22)</f>
        <v>170335</v>
      </c>
      <c r="E24" s="21" t="s">
        <v>40</v>
      </c>
      <c r="F24" s="20">
        <f>SUM(F12:F22)</f>
        <v>192813</v>
      </c>
      <c r="G24" s="20">
        <f>SUM(G12:G22)</f>
        <v>192813</v>
      </c>
      <c r="H24" s="20">
        <f>SUM(H12:H22)</f>
        <v>192813</v>
      </c>
      <c r="I24" s="19">
        <v>13</v>
      </c>
    </row>
    <row r="25" spans="1:9" ht="12" customHeight="1" x14ac:dyDescent="0.25">
      <c r="A25" s="19">
        <v>14</v>
      </c>
      <c r="B25" s="158"/>
      <c r="C25" s="158"/>
      <c r="D25" s="146"/>
      <c r="E25" s="21" t="s">
        <v>41</v>
      </c>
      <c r="F25" s="20"/>
      <c r="G25" s="20"/>
      <c r="H25" s="20"/>
      <c r="I25" s="19">
        <v>14</v>
      </c>
    </row>
    <row r="26" spans="1:9" ht="12" customHeight="1" thickBot="1" x14ac:dyDescent="0.3">
      <c r="A26" s="23">
        <v>15</v>
      </c>
      <c r="B26" s="147" t="s">
        <v>1</v>
      </c>
      <c r="C26" s="147"/>
      <c r="D26" s="155"/>
      <c r="E26" s="26" t="s">
        <v>42</v>
      </c>
      <c r="F26" s="25"/>
      <c r="G26" s="25"/>
      <c r="H26" s="25"/>
      <c r="I26" s="23">
        <v>15</v>
      </c>
    </row>
    <row r="27" spans="1:9" ht="24" customHeight="1" thickBot="1" x14ac:dyDescent="0.3">
      <c r="A27" s="27">
        <v>16</v>
      </c>
      <c r="B27" s="156">
        <f>SUM(B24:B26)</f>
        <v>102296</v>
      </c>
      <c r="C27" s="156">
        <f>SUM(C24:C26)</f>
        <v>122342</v>
      </c>
      <c r="D27" s="156">
        <f>SUM(D24:D26)</f>
        <v>170335</v>
      </c>
      <c r="E27" s="29" t="s">
        <v>43</v>
      </c>
      <c r="F27" s="28">
        <f>SUM(F24:F26)</f>
        <v>192813</v>
      </c>
      <c r="G27" s="28">
        <f>SUM(G24:G26)</f>
        <v>192813</v>
      </c>
      <c r="H27" s="28">
        <f>SUM(H24:H26)</f>
        <v>192813</v>
      </c>
      <c r="I27" s="30">
        <v>16</v>
      </c>
    </row>
    <row r="28" spans="1:9" ht="12" customHeight="1" x14ac:dyDescent="0.25">
      <c r="A28" s="13"/>
      <c r="B28" s="178"/>
      <c r="C28" s="178"/>
      <c r="D28" s="178"/>
      <c r="E28" s="32" t="s">
        <v>44</v>
      </c>
      <c r="F28" s="31"/>
      <c r="G28" s="31"/>
      <c r="H28" s="31"/>
      <c r="I28" s="13"/>
    </row>
    <row r="29" spans="1:9" ht="12" customHeight="1" x14ac:dyDescent="0.25">
      <c r="A29" s="19">
        <v>1</v>
      </c>
      <c r="B29" s="146"/>
      <c r="C29" s="146"/>
      <c r="D29" s="146"/>
      <c r="E29" s="21">
        <v>1</v>
      </c>
      <c r="F29" s="20"/>
      <c r="G29" s="20"/>
      <c r="H29" s="20"/>
      <c r="I29" s="19">
        <v>1</v>
      </c>
    </row>
    <row r="30" spans="1:9" ht="12" customHeight="1" x14ac:dyDescent="0.25">
      <c r="A30" s="19">
        <v>2</v>
      </c>
      <c r="B30" s="146">
        <v>102296</v>
      </c>
      <c r="C30" s="146">
        <v>122342</v>
      </c>
      <c r="D30" s="146">
        <v>170335</v>
      </c>
      <c r="E30" s="21" t="s">
        <v>45</v>
      </c>
      <c r="F30" s="146">
        <v>192813</v>
      </c>
      <c r="G30" s="20">
        <v>192813</v>
      </c>
      <c r="H30" s="20">
        <v>192813</v>
      </c>
      <c r="I30" s="19">
        <v>2</v>
      </c>
    </row>
    <row r="31" spans="1:9" ht="12" customHeight="1" x14ac:dyDescent="0.25">
      <c r="A31" s="19">
        <v>3</v>
      </c>
      <c r="B31" s="146"/>
      <c r="C31" s="146"/>
      <c r="D31" s="146"/>
      <c r="E31" s="21">
        <v>3</v>
      </c>
      <c r="F31" s="20"/>
      <c r="G31" s="20"/>
      <c r="H31" s="20"/>
      <c r="I31" s="19">
        <v>3</v>
      </c>
    </row>
    <row r="32" spans="1:9" ht="12" customHeight="1" x14ac:dyDescent="0.25">
      <c r="A32" s="19">
        <v>4</v>
      </c>
      <c r="B32" s="146"/>
      <c r="C32" s="146"/>
      <c r="D32" s="146"/>
      <c r="E32" s="21" t="s">
        <v>46</v>
      </c>
      <c r="F32" s="20"/>
      <c r="G32" s="20"/>
      <c r="H32" s="20"/>
      <c r="I32" s="19">
        <v>4</v>
      </c>
    </row>
    <row r="33" spans="1:9" ht="12" customHeight="1" x14ac:dyDescent="0.25">
      <c r="A33" s="19">
        <v>5</v>
      </c>
      <c r="B33" s="146"/>
      <c r="C33" s="146"/>
      <c r="D33" s="146"/>
      <c r="E33" s="21">
        <v>5</v>
      </c>
      <c r="F33" s="20"/>
      <c r="G33" s="20"/>
      <c r="H33" s="20"/>
      <c r="I33" s="19">
        <v>5</v>
      </c>
    </row>
    <row r="34" spans="1:9" ht="12" customHeight="1" x14ac:dyDescent="0.25">
      <c r="A34" s="19">
        <v>6</v>
      </c>
      <c r="B34" s="146"/>
      <c r="C34" s="146"/>
      <c r="D34" s="146"/>
      <c r="E34" s="21">
        <v>6</v>
      </c>
      <c r="F34" s="20"/>
      <c r="G34" s="20"/>
      <c r="H34" s="20"/>
      <c r="I34" s="19">
        <v>6</v>
      </c>
    </row>
    <row r="35" spans="1:9" ht="12" customHeight="1" x14ac:dyDescent="0.25">
      <c r="A35" s="19">
        <v>7</v>
      </c>
      <c r="B35" s="146"/>
      <c r="C35" s="146"/>
      <c r="D35" s="146"/>
      <c r="E35" s="21">
        <v>7</v>
      </c>
      <c r="F35" s="20"/>
      <c r="G35" s="20"/>
      <c r="H35" s="20"/>
      <c r="I35" s="19">
        <v>7</v>
      </c>
    </row>
    <row r="36" spans="1:9" ht="12" customHeight="1" x14ac:dyDescent="0.25">
      <c r="A36" s="19">
        <v>8</v>
      </c>
      <c r="B36" s="146"/>
      <c r="C36" s="146"/>
      <c r="D36" s="146"/>
      <c r="E36" s="21">
        <v>8</v>
      </c>
      <c r="F36" s="20"/>
      <c r="G36" s="20"/>
      <c r="H36" s="20"/>
      <c r="I36" s="19">
        <v>8</v>
      </c>
    </row>
    <row r="37" spans="1:9" ht="12" customHeight="1" x14ac:dyDescent="0.25">
      <c r="A37" s="19">
        <v>9</v>
      </c>
      <c r="B37" s="146"/>
      <c r="C37" s="146"/>
      <c r="D37" s="146"/>
      <c r="E37" s="21">
        <v>9</v>
      </c>
      <c r="F37" s="20"/>
      <c r="G37" s="20"/>
      <c r="H37" s="20"/>
      <c r="I37" s="19">
        <v>9</v>
      </c>
    </row>
    <row r="38" spans="1:9" ht="12" customHeight="1" x14ac:dyDescent="0.25">
      <c r="A38" s="19">
        <v>10</v>
      </c>
      <c r="B38" s="146"/>
      <c r="C38" s="146"/>
      <c r="D38" s="146"/>
      <c r="E38" s="21">
        <v>10</v>
      </c>
      <c r="F38" s="20"/>
      <c r="G38" s="20"/>
      <c r="H38" s="20"/>
      <c r="I38" s="19">
        <v>10</v>
      </c>
    </row>
    <row r="39" spans="1:9" ht="12" customHeight="1" x14ac:dyDescent="0.25">
      <c r="A39" s="19">
        <v>11</v>
      </c>
      <c r="B39" s="146"/>
      <c r="C39" s="146"/>
      <c r="D39" s="146"/>
      <c r="E39" s="21">
        <v>11</v>
      </c>
      <c r="F39" s="20"/>
      <c r="G39" s="20"/>
      <c r="H39" s="20"/>
      <c r="I39" s="19">
        <v>11</v>
      </c>
    </row>
    <row r="40" spans="1:9" ht="12" customHeight="1" thickBot="1" x14ac:dyDescent="0.3">
      <c r="A40" s="23">
        <v>12</v>
      </c>
      <c r="B40" s="147">
        <v>0</v>
      </c>
      <c r="C40" s="147">
        <v>0</v>
      </c>
      <c r="D40" s="147">
        <v>0</v>
      </c>
      <c r="E40" s="26" t="s">
        <v>47</v>
      </c>
      <c r="F40" s="24"/>
      <c r="G40" s="24"/>
      <c r="H40" s="24"/>
      <c r="I40" s="23">
        <v>12</v>
      </c>
    </row>
    <row r="41" spans="1:9" ht="13.8" thickBot="1" x14ac:dyDescent="0.3">
      <c r="A41" s="27">
        <v>13</v>
      </c>
      <c r="B41" s="156">
        <v>102296</v>
      </c>
      <c r="C41" s="156">
        <v>122342</v>
      </c>
      <c r="D41" s="156">
        <f>SUM(D29:D40)</f>
        <v>170335</v>
      </c>
      <c r="E41" s="29" t="s">
        <v>48</v>
      </c>
      <c r="F41" s="28">
        <f>SUM(F29:F40)</f>
        <v>192813</v>
      </c>
      <c r="G41" s="28">
        <f>SUM(G29:G40)</f>
        <v>192813</v>
      </c>
      <c r="H41" s="28">
        <f>SUM(H29:H40)</f>
        <v>192813</v>
      </c>
      <c r="I41" s="30">
        <v>13</v>
      </c>
    </row>
    <row r="42" spans="1:9" x14ac:dyDescent="0.25">
      <c r="E42" s="33"/>
    </row>
    <row r="43" spans="1:9" x14ac:dyDescent="0.25">
      <c r="E43" s="33"/>
    </row>
  </sheetData>
  <mergeCells count="16">
    <mergeCell ref="A5:D5"/>
    <mergeCell ref="F5:I5"/>
    <mergeCell ref="A6:D6"/>
    <mergeCell ref="F6:I6"/>
    <mergeCell ref="A7:A10"/>
    <mergeCell ref="B7:D7"/>
    <mergeCell ref="F7:H7"/>
    <mergeCell ref="I7:I10"/>
    <mergeCell ref="B8:C8"/>
    <mergeCell ref="A4:D4"/>
    <mergeCell ref="F4:I4"/>
    <mergeCell ref="A1:B1"/>
    <mergeCell ref="A2:B2"/>
    <mergeCell ref="F2:I2"/>
    <mergeCell ref="A3:D3"/>
    <mergeCell ref="F3:I3"/>
  </mergeCells>
  <printOptions horizontalCentered="1" verticalCentered="1"/>
  <pageMargins left="0.25" right="0.25" top="0.75" bottom="0.75" header="0.3" footer="0.3"/>
  <pageSetup scale="97" orientation="landscape" verticalDpi="300" r:id="rId1"/>
  <headerFooter alignWithMargins="0">
    <oddFooter>&amp;C&amp;7*Includes Unappropriated Balance budgeted last year&amp;RPage &amp;P of &amp;N</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43"/>
  <sheetViews>
    <sheetView topLeftCell="A7" zoomScaleNormal="100" workbookViewId="0">
      <selection activeCell="H41" sqref="H41"/>
    </sheetView>
  </sheetViews>
  <sheetFormatPr defaultColWidth="0" defaultRowHeight="13.2" x14ac:dyDescent="0.25"/>
  <cols>
    <col min="1" max="1" width="2.6640625" style="2" customWidth="1"/>
    <col min="2" max="2" width="14" style="2" customWidth="1"/>
    <col min="3" max="3" width="13.6640625" style="2" customWidth="1"/>
    <col min="4" max="4" width="14" style="2" customWidth="1"/>
    <col min="5" max="5" width="40.6640625" style="2" customWidth="1"/>
    <col min="6" max="7" width="14" style="2" customWidth="1"/>
    <col min="8" max="8" width="13.6640625" style="2" customWidth="1"/>
    <col min="9" max="9" width="3.44140625" style="2" customWidth="1"/>
    <col min="10" max="10" width="4.33203125" style="2" customWidth="1"/>
    <col min="11" max="11" width="9.33203125" style="2" hidden="1" customWidth="1"/>
    <col min="12" max="16384" width="8.6640625" style="2" hidden="1"/>
  </cols>
  <sheetData>
    <row r="1" spans="1:9" ht="13.8" x14ac:dyDescent="0.25">
      <c r="A1" s="640" t="s">
        <v>0</v>
      </c>
      <c r="B1" s="569"/>
      <c r="C1" s="1"/>
      <c r="D1" s="1"/>
      <c r="F1" s="127"/>
      <c r="H1" s="38"/>
      <c r="I1" s="2" t="s">
        <v>1</v>
      </c>
    </row>
    <row r="2" spans="1:9" ht="13.8" x14ac:dyDescent="0.25">
      <c r="A2" s="640" t="s">
        <v>2</v>
      </c>
      <c r="B2" s="569"/>
      <c r="C2" s="1"/>
      <c r="D2" s="1"/>
      <c r="E2" s="3" t="s">
        <v>3</v>
      </c>
      <c r="F2" s="639" t="s">
        <v>4</v>
      </c>
      <c r="G2" s="569"/>
      <c r="H2" s="569"/>
      <c r="I2" s="569"/>
    </row>
    <row r="3" spans="1:9" ht="13.8" x14ac:dyDescent="0.25">
      <c r="A3" s="639" t="s">
        <v>5</v>
      </c>
      <c r="B3" s="639"/>
      <c r="C3" s="639"/>
      <c r="D3" s="639"/>
      <c r="E3" s="3" t="s">
        <v>6</v>
      </c>
      <c r="F3" s="639" t="s">
        <v>7</v>
      </c>
      <c r="G3" s="639"/>
      <c r="H3" s="639"/>
      <c r="I3" s="639"/>
    </row>
    <row r="4" spans="1:9" x14ac:dyDescent="0.25">
      <c r="A4" s="639" t="s">
        <v>66</v>
      </c>
      <c r="B4" s="639"/>
      <c r="C4" s="639"/>
      <c r="D4" s="639"/>
      <c r="F4" s="639" t="s">
        <v>67</v>
      </c>
      <c r="G4" s="639"/>
      <c r="H4" s="639"/>
      <c r="I4" s="639"/>
    </row>
    <row r="5" spans="1:9" x14ac:dyDescent="0.25">
      <c r="A5" s="639" t="s">
        <v>68</v>
      </c>
      <c r="B5" s="639"/>
      <c r="C5" s="639"/>
      <c r="D5" s="639"/>
      <c r="E5" s="4" t="s">
        <v>69</v>
      </c>
      <c r="F5" s="543" t="s">
        <v>49</v>
      </c>
      <c r="G5" s="543"/>
      <c r="H5" s="543"/>
      <c r="I5" s="543"/>
    </row>
    <row r="6" spans="1:9" x14ac:dyDescent="0.25">
      <c r="A6" s="641"/>
      <c r="B6" s="641"/>
      <c r="C6" s="641"/>
      <c r="D6" s="641"/>
      <c r="E6" s="5" t="s">
        <v>12</v>
      </c>
      <c r="F6" s="542" t="s">
        <v>13</v>
      </c>
      <c r="G6" s="542"/>
      <c r="H6" s="542"/>
      <c r="I6" s="542"/>
    </row>
    <row r="7" spans="1:9" ht="12" customHeight="1" x14ac:dyDescent="0.25">
      <c r="A7" s="556"/>
      <c r="B7" s="642" t="s">
        <v>14</v>
      </c>
      <c r="C7" s="575"/>
      <c r="D7" s="552"/>
      <c r="E7" s="7"/>
      <c r="F7" s="645" t="s">
        <v>366</v>
      </c>
      <c r="G7" s="575"/>
      <c r="H7" s="552"/>
      <c r="I7" s="556"/>
    </row>
    <row r="8" spans="1:9" ht="12" customHeight="1" x14ac:dyDescent="0.25">
      <c r="A8" s="557"/>
      <c r="B8" s="643" t="s">
        <v>16</v>
      </c>
      <c r="C8" s="644"/>
      <c r="D8" s="8" t="s">
        <v>17</v>
      </c>
      <c r="E8" s="9" t="s">
        <v>18</v>
      </c>
      <c r="F8" s="8" t="s">
        <v>19</v>
      </c>
      <c r="G8" s="8" t="s">
        <v>20</v>
      </c>
      <c r="H8" s="8" t="s">
        <v>21</v>
      </c>
      <c r="I8" s="557"/>
    </row>
    <row r="9" spans="1:9" ht="12" customHeight="1" x14ac:dyDescent="0.25">
      <c r="A9" s="557"/>
      <c r="B9" s="8" t="s">
        <v>22</v>
      </c>
      <c r="C9" s="8" t="s">
        <v>23</v>
      </c>
      <c r="D9" s="10" t="s">
        <v>24</v>
      </c>
      <c r="E9" s="9" t="s">
        <v>6</v>
      </c>
      <c r="F9" s="10" t="s">
        <v>25</v>
      </c>
      <c r="G9" s="10" t="s">
        <v>26</v>
      </c>
      <c r="H9" s="10" t="s">
        <v>27</v>
      </c>
      <c r="I9" s="557"/>
    </row>
    <row r="10" spans="1:9" ht="12" customHeight="1" x14ac:dyDescent="0.25">
      <c r="A10" s="558"/>
      <c r="B10" s="150" t="s">
        <v>363</v>
      </c>
      <c r="C10" s="150" t="s">
        <v>364</v>
      </c>
      <c r="D10" s="151" t="s">
        <v>365</v>
      </c>
      <c r="E10" s="13"/>
      <c r="F10" s="14"/>
      <c r="G10" s="14"/>
      <c r="H10" s="14"/>
      <c r="I10" s="558"/>
    </row>
    <row r="11" spans="1:9" ht="12" customHeight="1" x14ac:dyDescent="0.25">
      <c r="A11" s="15"/>
      <c r="B11" s="161"/>
      <c r="C11" s="161"/>
      <c r="D11" s="161"/>
      <c r="E11" s="17" t="s">
        <v>1</v>
      </c>
      <c r="F11" s="18"/>
      <c r="G11" s="18"/>
      <c r="H11" s="18"/>
      <c r="I11" s="15"/>
    </row>
    <row r="12" spans="1:9" ht="12" customHeight="1" x14ac:dyDescent="0.25">
      <c r="A12" s="19">
        <v>1</v>
      </c>
      <c r="B12" s="146">
        <v>38175</v>
      </c>
      <c r="C12" s="146">
        <v>42189</v>
      </c>
      <c r="D12" s="146">
        <v>42200</v>
      </c>
      <c r="E12" s="21" t="s">
        <v>29</v>
      </c>
      <c r="F12" s="146">
        <v>42410</v>
      </c>
      <c r="G12" s="20">
        <v>42410</v>
      </c>
      <c r="H12" s="20">
        <v>42410</v>
      </c>
      <c r="I12" s="19">
        <v>1</v>
      </c>
    </row>
    <row r="13" spans="1:9" ht="12" customHeight="1" x14ac:dyDescent="0.25">
      <c r="A13" s="19">
        <v>2</v>
      </c>
      <c r="B13" s="146"/>
      <c r="C13" s="146"/>
      <c r="D13" s="146"/>
      <c r="E13" s="21" t="s">
        <v>30</v>
      </c>
      <c r="F13" s="20"/>
      <c r="G13" s="20"/>
      <c r="H13" s="20"/>
      <c r="I13" s="19">
        <v>2</v>
      </c>
    </row>
    <row r="14" spans="1:9" ht="12" customHeight="1" x14ac:dyDescent="0.25">
      <c r="A14" s="19">
        <v>3</v>
      </c>
      <c r="B14" s="146"/>
      <c r="C14" s="146"/>
      <c r="D14" s="146"/>
      <c r="E14" s="21" t="s">
        <v>31</v>
      </c>
      <c r="F14" s="20"/>
      <c r="G14" s="20"/>
      <c r="H14" s="20"/>
      <c r="I14" s="19">
        <v>3</v>
      </c>
    </row>
    <row r="15" spans="1:9" ht="12" customHeight="1" x14ac:dyDescent="0.25">
      <c r="A15" s="19">
        <v>4</v>
      </c>
      <c r="B15" s="146">
        <v>0</v>
      </c>
      <c r="C15" s="146">
        <v>11</v>
      </c>
      <c r="D15" s="146">
        <v>30</v>
      </c>
      <c r="E15" s="21" t="s">
        <v>32</v>
      </c>
      <c r="F15" s="20">
        <v>480</v>
      </c>
      <c r="G15" s="20">
        <v>480</v>
      </c>
      <c r="H15" s="20">
        <v>480</v>
      </c>
      <c r="I15" s="19">
        <v>4</v>
      </c>
    </row>
    <row r="16" spans="1:9" ht="12" customHeight="1" x14ac:dyDescent="0.25">
      <c r="A16" s="19">
        <v>5</v>
      </c>
      <c r="B16" s="146">
        <v>4000</v>
      </c>
      <c r="C16" s="146">
        <v>0</v>
      </c>
      <c r="D16" s="146">
        <v>0</v>
      </c>
      <c r="E16" s="21" t="s">
        <v>70</v>
      </c>
      <c r="F16" s="20"/>
      <c r="G16" s="20"/>
      <c r="H16" s="20"/>
      <c r="I16" s="19">
        <v>5</v>
      </c>
    </row>
    <row r="17" spans="1:9" ht="12" customHeight="1" x14ac:dyDescent="0.25">
      <c r="A17" s="19">
        <v>6</v>
      </c>
      <c r="B17" s="146"/>
      <c r="C17" s="146"/>
      <c r="D17" s="146"/>
      <c r="E17" s="21">
        <v>6</v>
      </c>
      <c r="F17" s="20"/>
      <c r="G17" s="20"/>
      <c r="H17" s="20"/>
      <c r="I17" s="19">
        <v>6</v>
      </c>
    </row>
    <row r="18" spans="1:9" ht="12" customHeight="1" x14ac:dyDescent="0.25">
      <c r="A18" s="19">
        <v>7</v>
      </c>
      <c r="B18" s="146"/>
      <c r="C18" s="146"/>
      <c r="D18" s="146"/>
      <c r="E18" s="21">
        <v>7</v>
      </c>
      <c r="F18" s="20"/>
      <c r="G18" s="20"/>
      <c r="H18" s="20"/>
      <c r="I18" s="19">
        <v>7</v>
      </c>
    </row>
    <row r="19" spans="1:9" ht="12" customHeight="1" x14ac:dyDescent="0.25">
      <c r="A19" s="19">
        <v>8</v>
      </c>
      <c r="B19" s="146"/>
      <c r="C19" s="146"/>
      <c r="D19" s="146"/>
      <c r="E19" s="21">
        <v>8</v>
      </c>
      <c r="F19" s="20"/>
      <c r="G19" s="20"/>
      <c r="H19" s="20"/>
      <c r="I19" s="19">
        <v>8</v>
      </c>
    </row>
    <row r="20" spans="1:9" ht="12" customHeight="1" x14ac:dyDescent="0.25">
      <c r="A20" s="19">
        <v>9</v>
      </c>
      <c r="B20" s="146">
        <f>SUM(B12:B17)</f>
        <v>42175</v>
      </c>
      <c r="C20" s="146">
        <f>SUM(C12:C19)</f>
        <v>42200</v>
      </c>
      <c r="D20" s="146">
        <f>SUM(D12:D16)</f>
        <v>42230</v>
      </c>
      <c r="E20" s="21" t="s">
        <v>50</v>
      </c>
      <c r="F20" s="20">
        <f>SUM(F12:F16)</f>
        <v>42890</v>
      </c>
      <c r="G20" s="20">
        <v>42890</v>
      </c>
      <c r="H20" s="20">
        <v>42890</v>
      </c>
      <c r="I20" s="19">
        <v>9</v>
      </c>
    </row>
    <row r="21" spans="1:9" ht="12" customHeight="1" x14ac:dyDescent="0.25">
      <c r="A21" s="19">
        <v>10</v>
      </c>
      <c r="B21" s="158"/>
      <c r="C21" s="158"/>
      <c r="D21" s="146"/>
      <c r="E21" s="21" t="s">
        <v>360</v>
      </c>
      <c r="F21" s="20"/>
      <c r="G21" s="20"/>
      <c r="H21" s="20"/>
      <c r="I21" s="19">
        <v>10</v>
      </c>
    </row>
    <row r="22" spans="1:9" ht="12" customHeight="1" thickBot="1" x14ac:dyDescent="0.3">
      <c r="A22" s="23">
        <v>11</v>
      </c>
      <c r="B22" s="147"/>
      <c r="C22" s="147"/>
      <c r="D22" s="155"/>
      <c r="E22" s="26" t="s">
        <v>52</v>
      </c>
      <c r="F22" s="25"/>
      <c r="G22" s="25"/>
      <c r="H22" s="25"/>
      <c r="I22" s="23">
        <v>11</v>
      </c>
    </row>
    <row r="23" spans="1:9" ht="24" customHeight="1" thickBot="1" x14ac:dyDescent="0.3">
      <c r="A23" s="27">
        <v>12</v>
      </c>
      <c r="B23" s="156">
        <f>SUM(B20:B22)</f>
        <v>42175</v>
      </c>
      <c r="C23" s="156">
        <f>SUM(C20:C22)</f>
        <v>42200</v>
      </c>
      <c r="D23" s="156">
        <f>SUM(D20:D22)</f>
        <v>42230</v>
      </c>
      <c r="E23" s="29" t="s">
        <v>53</v>
      </c>
      <c r="F23" s="28">
        <f>SUM(F20:F22)</f>
        <v>42890</v>
      </c>
      <c r="G23" s="28">
        <f>SUM(G20:G22)</f>
        <v>42890</v>
      </c>
      <c r="H23" s="28">
        <f>SUM(H20:H22)</f>
        <v>42890</v>
      </c>
      <c r="I23" s="30">
        <v>12</v>
      </c>
    </row>
    <row r="24" spans="1:9" ht="12" customHeight="1" x14ac:dyDescent="0.25">
      <c r="A24" s="13"/>
      <c r="B24" s="178"/>
      <c r="C24" s="178"/>
      <c r="D24" s="178"/>
      <c r="E24" s="32" t="s">
        <v>44</v>
      </c>
      <c r="F24" s="31"/>
      <c r="G24" s="31"/>
      <c r="H24" s="31"/>
      <c r="I24" s="13"/>
    </row>
    <row r="25" spans="1:9" ht="12" customHeight="1" x14ac:dyDescent="0.25">
      <c r="A25" s="19">
        <v>1</v>
      </c>
      <c r="B25" s="146"/>
      <c r="C25" s="146"/>
      <c r="D25" s="146"/>
      <c r="E25" s="21">
        <v>1</v>
      </c>
      <c r="F25" s="20"/>
      <c r="G25" s="20"/>
      <c r="H25" s="20"/>
      <c r="I25" s="19">
        <v>1</v>
      </c>
    </row>
    <row r="26" spans="1:9" ht="12" customHeight="1" x14ac:dyDescent="0.25">
      <c r="A26" s="19">
        <v>2</v>
      </c>
      <c r="B26" s="146"/>
      <c r="C26" s="146"/>
      <c r="D26" s="146"/>
      <c r="E26" s="21">
        <v>2</v>
      </c>
      <c r="F26" s="20"/>
      <c r="G26" s="20"/>
      <c r="H26" s="20"/>
      <c r="I26" s="19">
        <v>2</v>
      </c>
    </row>
    <row r="27" spans="1:9" ht="12" customHeight="1" x14ac:dyDescent="0.25">
      <c r="A27" s="19">
        <v>3</v>
      </c>
      <c r="B27" s="146">
        <v>20000</v>
      </c>
      <c r="C27" s="146">
        <v>20000</v>
      </c>
      <c r="D27" s="146">
        <v>0</v>
      </c>
      <c r="E27" s="21" t="s">
        <v>71</v>
      </c>
      <c r="F27" s="20">
        <v>0</v>
      </c>
      <c r="G27" s="20">
        <v>0</v>
      </c>
      <c r="H27" s="20">
        <v>0</v>
      </c>
      <c r="I27" s="19">
        <v>3</v>
      </c>
    </row>
    <row r="28" spans="1:9" ht="12" customHeight="1" x14ac:dyDescent="0.25">
      <c r="A28" s="19">
        <v>4</v>
      </c>
      <c r="B28" s="146"/>
      <c r="C28" s="146"/>
      <c r="D28" s="146"/>
      <c r="E28" s="21">
        <v>4</v>
      </c>
      <c r="F28" s="20"/>
      <c r="G28" s="20"/>
      <c r="H28" s="20"/>
      <c r="I28" s="19">
        <v>4</v>
      </c>
    </row>
    <row r="29" spans="1:9" ht="12" customHeight="1" x14ac:dyDescent="0.25">
      <c r="A29" s="19">
        <v>5</v>
      </c>
      <c r="B29" s="146"/>
      <c r="C29" s="146"/>
      <c r="D29" s="146"/>
      <c r="E29" s="21">
        <v>5</v>
      </c>
      <c r="F29" s="20"/>
      <c r="G29" s="20"/>
      <c r="H29" s="20"/>
      <c r="I29" s="19">
        <v>5</v>
      </c>
    </row>
    <row r="30" spans="1:9" ht="12" customHeight="1" x14ac:dyDescent="0.25">
      <c r="A30" s="19">
        <v>6</v>
      </c>
      <c r="B30" s="146"/>
      <c r="C30" s="146"/>
      <c r="D30" s="146"/>
      <c r="E30" s="21">
        <v>6</v>
      </c>
      <c r="F30" s="20"/>
      <c r="G30" s="20"/>
      <c r="H30" s="20"/>
      <c r="I30" s="19">
        <v>6</v>
      </c>
    </row>
    <row r="31" spans="1:9" ht="12" customHeight="1" x14ac:dyDescent="0.25">
      <c r="A31" s="19">
        <v>7</v>
      </c>
      <c r="B31" s="146"/>
      <c r="C31" s="146"/>
      <c r="D31" s="146"/>
      <c r="E31" s="21">
        <v>7</v>
      </c>
      <c r="F31" s="20"/>
      <c r="G31" s="20"/>
      <c r="H31" s="20"/>
      <c r="I31" s="19">
        <v>7</v>
      </c>
    </row>
    <row r="32" spans="1:9" ht="12" customHeight="1" x14ac:dyDescent="0.25">
      <c r="A32" s="19">
        <v>8</v>
      </c>
      <c r="B32" s="146"/>
      <c r="C32" s="146"/>
      <c r="D32" s="146"/>
      <c r="E32" s="21">
        <v>8</v>
      </c>
      <c r="F32" s="20"/>
      <c r="G32" s="20"/>
      <c r="H32" s="20"/>
      <c r="I32" s="19">
        <v>8</v>
      </c>
    </row>
    <row r="33" spans="1:9" ht="12" customHeight="1" x14ac:dyDescent="0.25">
      <c r="A33" s="19">
        <v>9</v>
      </c>
      <c r="B33" s="146"/>
      <c r="C33" s="146"/>
      <c r="D33" s="146"/>
      <c r="E33" s="21">
        <v>9</v>
      </c>
      <c r="F33" s="20"/>
      <c r="G33" s="20"/>
      <c r="H33" s="20"/>
      <c r="I33" s="19">
        <v>9</v>
      </c>
    </row>
    <row r="34" spans="1:9" ht="12" customHeight="1" x14ac:dyDescent="0.25">
      <c r="A34" s="19">
        <v>10</v>
      </c>
      <c r="B34" s="146"/>
      <c r="C34" s="146"/>
      <c r="D34" s="146"/>
      <c r="E34" s="21">
        <v>10</v>
      </c>
      <c r="F34" s="20"/>
      <c r="G34" s="20"/>
      <c r="H34" s="20"/>
      <c r="I34" s="19">
        <v>10</v>
      </c>
    </row>
    <row r="35" spans="1:9" ht="12" customHeight="1" x14ac:dyDescent="0.25">
      <c r="A35" s="19">
        <v>11</v>
      </c>
      <c r="B35" s="146"/>
      <c r="C35" s="146"/>
      <c r="D35" s="146"/>
      <c r="E35" s="21">
        <v>11</v>
      </c>
      <c r="F35" s="20"/>
      <c r="G35" s="20"/>
      <c r="H35" s="20"/>
      <c r="I35" s="19">
        <v>11</v>
      </c>
    </row>
    <row r="36" spans="1:9" ht="12" customHeight="1" x14ac:dyDescent="0.25">
      <c r="A36" s="19">
        <v>12</v>
      </c>
      <c r="B36" s="146"/>
      <c r="C36" s="146"/>
      <c r="D36" s="146"/>
      <c r="E36" s="21">
        <v>12</v>
      </c>
      <c r="F36" s="20"/>
      <c r="G36" s="20"/>
      <c r="H36" s="20"/>
      <c r="I36" s="19">
        <v>12</v>
      </c>
    </row>
    <row r="37" spans="1:9" ht="12" customHeight="1" x14ac:dyDescent="0.25">
      <c r="A37" s="19">
        <v>13</v>
      </c>
      <c r="B37" s="146"/>
      <c r="C37" s="146"/>
      <c r="D37" s="146"/>
      <c r="E37" s="21">
        <v>13</v>
      </c>
      <c r="F37" s="20"/>
      <c r="G37" s="20"/>
      <c r="H37" s="20"/>
      <c r="I37" s="19">
        <v>13</v>
      </c>
    </row>
    <row r="38" spans="1:9" ht="12" customHeight="1" x14ac:dyDescent="0.25">
      <c r="A38" s="19">
        <v>14</v>
      </c>
      <c r="B38" s="146"/>
      <c r="C38" s="146"/>
      <c r="D38" s="146"/>
      <c r="E38" s="21">
        <v>14</v>
      </c>
      <c r="F38" s="20"/>
      <c r="G38" s="20"/>
      <c r="H38" s="20"/>
      <c r="I38" s="19">
        <v>14</v>
      </c>
    </row>
    <row r="39" spans="1:9" ht="12" customHeight="1" x14ac:dyDescent="0.25">
      <c r="A39" s="19">
        <v>15</v>
      </c>
      <c r="B39" s="146"/>
      <c r="C39" s="146"/>
      <c r="D39" s="146"/>
      <c r="E39" s="21">
        <v>15</v>
      </c>
      <c r="F39" s="20"/>
      <c r="G39" s="20"/>
      <c r="H39" s="20"/>
      <c r="I39" s="19">
        <v>15</v>
      </c>
    </row>
    <row r="40" spans="1:9" ht="12" customHeight="1" thickBot="1" x14ac:dyDescent="0.3">
      <c r="A40" s="23">
        <v>16</v>
      </c>
      <c r="B40" s="147">
        <v>22175</v>
      </c>
      <c r="C40" s="147">
        <v>22175</v>
      </c>
      <c r="D40" s="147">
        <v>42230</v>
      </c>
      <c r="E40" s="26" t="s">
        <v>55</v>
      </c>
      <c r="F40" s="24">
        <v>42890</v>
      </c>
      <c r="G40" s="24">
        <v>42890</v>
      </c>
      <c r="H40" s="24">
        <v>42890</v>
      </c>
      <c r="I40" s="23">
        <v>16</v>
      </c>
    </row>
    <row r="41" spans="1:9" ht="13.8" thickBot="1" x14ac:dyDescent="0.3">
      <c r="A41" s="27">
        <v>17</v>
      </c>
      <c r="B41" s="156">
        <f>SUM(B25:B40)</f>
        <v>42175</v>
      </c>
      <c r="C41" s="156">
        <f>SUM(C25:C40)</f>
        <v>42175</v>
      </c>
      <c r="D41" s="156">
        <f>SUM(D25:D40)</f>
        <v>42230</v>
      </c>
      <c r="E41" s="29" t="s">
        <v>56</v>
      </c>
      <c r="F41" s="28">
        <f>SUM(F25:F40)</f>
        <v>42890</v>
      </c>
      <c r="G41" s="28">
        <f>SUM(G25:G40)</f>
        <v>42890</v>
      </c>
      <c r="H41" s="28">
        <f>SUM(H25:H40)</f>
        <v>42890</v>
      </c>
      <c r="I41" s="30">
        <v>17</v>
      </c>
    </row>
    <row r="42" spans="1:9" x14ac:dyDescent="0.25">
      <c r="E42" s="33"/>
    </row>
    <row r="43" spans="1:9" x14ac:dyDescent="0.25">
      <c r="E43" s="33"/>
    </row>
  </sheetData>
  <mergeCells count="16">
    <mergeCell ref="A5:D5"/>
    <mergeCell ref="F5:I5"/>
    <mergeCell ref="A6:D6"/>
    <mergeCell ref="F6:I6"/>
    <mergeCell ref="A7:A10"/>
    <mergeCell ref="B7:D7"/>
    <mergeCell ref="F7:H7"/>
    <mergeCell ref="I7:I10"/>
    <mergeCell ref="B8:C8"/>
    <mergeCell ref="A4:D4"/>
    <mergeCell ref="F4:I4"/>
    <mergeCell ref="A1:B1"/>
    <mergeCell ref="A2:B2"/>
    <mergeCell ref="F2:I2"/>
    <mergeCell ref="A3:D3"/>
    <mergeCell ref="F3:I3"/>
  </mergeCells>
  <printOptions horizontalCentered="1" verticalCentered="1"/>
  <pageMargins left="0.25" right="0.25" top="0.75" bottom="0.75" header="0.3" footer="0.3"/>
  <pageSetup scale="97" orientation="landscape" verticalDpi="300" r:id="rId1"/>
  <headerFooter alignWithMargins="0">
    <oddFooter>&amp;C&amp;7*Includes Unappropriated Balance budgeted last year&amp;RPage &amp;P of &amp;N</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43"/>
  <sheetViews>
    <sheetView zoomScaleNormal="100" workbookViewId="0">
      <selection activeCell="H30" sqref="H30"/>
    </sheetView>
  </sheetViews>
  <sheetFormatPr defaultColWidth="0" defaultRowHeight="13.2" x14ac:dyDescent="0.25"/>
  <cols>
    <col min="1" max="1" width="2.6640625" style="2" customWidth="1"/>
    <col min="2" max="2" width="14" style="2" customWidth="1"/>
    <col min="3" max="3" width="13.6640625" style="2" customWidth="1"/>
    <col min="4" max="4" width="14" style="2" customWidth="1"/>
    <col min="5" max="5" width="40.6640625" style="2" customWidth="1"/>
    <col min="6" max="7" width="14" style="2" customWidth="1"/>
    <col min="8" max="8" width="13.6640625" style="2" customWidth="1"/>
    <col min="9" max="9" width="3.44140625" style="2" customWidth="1"/>
    <col min="10" max="10" width="4.33203125" style="2" customWidth="1"/>
    <col min="11" max="11" width="84.33203125" style="2" hidden="1" customWidth="1"/>
    <col min="12" max="16384" width="8.6640625" style="2" hidden="1"/>
  </cols>
  <sheetData>
    <row r="1" spans="1:9" ht="13.8" x14ac:dyDescent="0.25">
      <c r="A1" s="640" t="s">
        <v>0</v>
      </c>
      <c r="B1" s="569"/>
      <c r="C1" s="1"/>
      <c r="D1" s="1"/>
      <c r="F1" s="128"/>
      <c r="H1" s="38"/>
      <c r="I1" s="2" t="s">
        <v>1</v>
      </c>
    </row>
    <row r="2" spans="1:9" ht="13.8" x14ac:dyDescent="0.25">
      <c r="A2" s="640" t="s">
        <v>2</v>
      </c>
      <c r="B2" s="569"/>
      <c r="C2" s="1"/>
      <c r="D2" s="1"/>
      <c r="E2" s="3" t="s">
        <v>3</v>
      </c>
      <c r="F2" s="639" t="s">
        <v>4</v>
      </c>
      <c r="G2" s="569"/>
      <c r="H2" s="569"/>
      <c r="I2" s="569"/>
    </row>
    <row r="3" spans="1:9" ht="13.8" x14ac:dyDescent="0.25">
      <c r="A3" s="639" t="s">
        <v>5</v>
      </c>
      <c r="B3" s="639"/>
      <c r="C3" s="639"/>
      <c r="D3" s="639"/>
      <c r="E3" s="3" t="s">
        <v>6</v>
      </c>
      <c r="F3" s="639" t="s">
        <v>7</v>
      </c>
      <c r="G3" s="639"/>
      <c r="H3" s="639"/>
      <c r="I3" s="639"/>
    </row>
    <row r="4" spans="1:9" x14ac:dyDescent="0.25">
      <c r="A4" s="639" t="s">
        <v>72</v>
      </c>
      <c r="B4" s="639"/>
      <c r="C4" s="639"/>
      <c r="D4" s="639"/>
      <c r="F4" s="639" t="s">
        <v>67</v>
      </c>
      <c r="G4" s="639"/>
      <c r="H4" s="639"/>
      <c r="I4" s="639"/>
    </row>
    <row r="5" spans="1:9" x14ac:dyDescent="0.25">
      <c r="A5" s="639" t="s">
        <v>73</v>
      </c>
      <c r="B5" s="639"/>
      <c r="C5" s="639"/>
      <c r="D5" s="639"/>
      <c r="E5" s="4" t="s">
        <v>74</v>
      </c>
      <c r="F5" s="646" t="s">
        <v>11</v>
      </c>
      <c r="G5" s="646"/>
      <c r="H5" s="646"/>
      <c r="I5" s="646"/>
    </row>
    <row r="6" spans="1:9" x14ac:dyDescent="0.25">
      <c r="A6" s="641"/>
      <c r="B6" s="641"/>
      <c r="C6" s="641"/>
      <c r="D6" s="641"/>
      <c r="E6" s="5" t="s">
        <v>12</v>
      </c>
      <c r="F6" s="542" t="s">
        <v>13</v>
      </c>
      <c r="G6" s="542"/>
      <c r="H6" s="542"/>
      <c r="I6" s="542"/>
    </row>
    <row r="7" spans="1:9" ht="12" customHeight="1" x14ac:dyDescent="0.25">
      <c r="A7" s="556"/>
      <c r="B7" s="642" t="s">
        <v>14</v>
      </c>
      <c r="C7" s="575"/>
      <c r="D7" s="552"/>
      <c r="E7" s="7"/>
      <c r="F7" s="645" t="s">
        <v>366</v>
      </c>
      <c r="G7" s="575"/>
      <c r="H7" s="552"/>
      <c r="I7" s="556"/>
    </row>
    <row r="8" spans="1:9" ht="12" customHeight="1" x14ac:dyDescent="0.25">
      <c r="A8" s="557"/>
      <c r="B8" s="643" t="s">
        <v>16</v>
      </c>
      <c r="C8" s="644"/>
      <c r="D8" s="8" t="s">
        <v>17</v>
      </c>
      <c r="E8" s="9" t="s">
        <v>18</v>
      </c>
      <c r="F8" s="8" t="s">
        <v>19</v>
      </c>
      <c r="G8" s="8" t="s">
        <v>20</v>
      </c>
      <c r="H8" s="8" t="s">
        <v>21</v>
      </c>
      <c r="I8" s="557"/>
    </row>
    <row r="9" spans="1:9" ht="12" customHeight="1" x14ac:dyDescent="0.25">
      <c r="A9" s="557"/>
      <c r="B9" s="179" t="s">
        <v>22</v>
      </c>
      <c r="C9" s="179" t="s">
        <v>23</v>
      </c>
      <c r="D9" s="180" t="s">
        <v>24</v>
      </c>
      <c r="E9" s="9" t="s">
        <v>6</v>
      </c>
      <c r="F9" s="10" t="s">
        <v>25</v>
      </c>
      <c r="G9" s="10" t="s">
        <v>26</v>
      </c>
      <c r="H9" s="10" t="s">
        <v>27</v>
      </c>
      <c r="I9" s="557"/>
    </row>
    <row r="10" spans="1:9" ht="12" customHeight="1" x14ac:dyDescent="0.25">
      <c r="A10" s="558"/>
      <c r="B10" s="150" t="s">
        <v>363</v>
      </c>
      <c r="C10" s="150" t="s">
        <v>364</v>
      </c>
      <c r="D10" s="151" t="s">
        <v>365</v>
      </c>
      <c r="E10" s="13"/>
      <c r="F10" s="14"/>
      <c r="G10" s="14"/>
      <c r="H10" s="14"/>
      <c r="I10" s="558"/>
    </row>
    <row r="11" spans="1:9" ht="12" customHeight="1" x14ac:dyDescent="0.25">
      <c r="A11" s="15"/>
      <c r="B11" s="161"/>
      <c r="C11" s="161"/>
      <c r="D11" s="161"/>
      <c r="E11" s="17" t="s">
        <v>28</v>
      </c>
      <c r="F11" s="18"/>
      <c r="G11" s="18"/>
      <c r="H11" s="18"/>
      <c r="I11" s="15"/>
    </row>
    <row r="12" spans="1:9" ht="12" customHeight="1" x14ac:dyDescent="0.25">
      <c r="A12" s="19">
        <v>1</v>
      </c>
      <c r="B12" s="146">
        <v>64900</v>
      </c>
      <c r="C12" s="146">
        <v>42568</v>
      </c>
      <c r="D12" s="146">
        <v>42595</v>
      </c>
      <c r="E12" s="21" t="s">
        <v>29</v>
      </c>
      <c r="F12" s="146">
        <v>36817</v>
      </c>
      <c r="G12" s="20">
        <v>36817</v>
      </c>
      <c r="H12" s="20">
        <v>36817</v>
      </c>
      <c r="I12" s="19">
        <v>1</v>
      </c>
    </row>
    <row r="13" spans="1:9" ht="12" customHeight="1" x14ac:dyDescent="0.25">
      <c r="A13" s="19">
        <v>2</v>
      </c>
      <c r="B13" s="146"/>
      <c r="C13" s="146"/>
      <c r="D13" s="146"/>
      <c r="E13" s="21" t="s">
        <v>30</v>
      </c>
      <c r="F13" s="20"/>
      <c r="G13" s="20"/>
      <c r="H13" s="20"/>
      <c r="I13" s="19">
        <v>2</v>
      </c>
    </row>
    <row r="14" spans="1:9" ht="12" customHeight="1" x14ac:dyDescent="0.25">
      <c r="A14" s="19">
        <v>3</v>
      </c>
      <c r="B14" s="146"/>
      <c r="C14" s="146"/>
      <c r="D14" s="146"/>
      <c r="E14" s="21" t="s">
        <v>31</v>
      </c>
      <c r="F14" s="20"/>
      <c r="G14" s="20"/>
      <c r="H14" s="20"/>
      <c r="I14" s="19">
        <v>3</v>
      </c>
    </row>
    <row r="15" spans="1:9" ht="12" customHeight="1" x14ac:dyDescent="0.25">
      <c r="A15" s="19">
        <v>4</v>
      </c>
      <c r="B15" s="146">
        <v>50</v>
      </c>
      <c r="C15" s="146">
        <v>21</v>
      </c>
      <c r="D15" s="146">
        <v>30</v>
      </c>
      <c r="E15" s="21" t="s">
        <v>32</v>
      </c>
      <c r="F15" s="20">
        <v>500</v>
      </c>
      <c r="G15" s="20">
        <v>500</v>
      </c>
      <c r="H15" s="20">
        <v>500</v>
      </c>
      <c r="I15" s="19">
        <v>4</v>
      </c>
    </row>
    <row r="16" spans="1:9" ht="12" customHeight="1" x14ac:dyDescent="0.25">
      <c r="A16" s="19">
        <v>5</v>
      </c>
      <c r="B16" s="146">
        <v>5000</v>
      </c>
      <c r="C16" s="146">
        <v>0</v>
      </c>
      <c r="D16" s="146"/>
      <c r="E16" s="21" t="s">
        <v>75</v>
      </c>
      <c r="F16" s="20"/>
      <c r="G16" s="20"/>
      <c r="H16" s="20"/>
      <c r="I16" s="19">
        <v>5</v>
      </c>
    </row>
    <row r="17" spans="1:9" ht="12" customHeight="1" x14ac:dyDescent="0.25">
      <c r="A17" s="19">
        <v>6</v>
      </c>
      <c r="B17" s="146"/>
      <c r="C17" s="146"/>
      <c r="D17" s="146"/>
      <c r="E17" s="21">
        <v>6</v>
      </c>
      <c r="F17" s="20"/>
      <c r="G17" s="20"/>
      <c r="H17" s="20"/>
      <c r="I17" s="19">
        <v>6</v>
      </c>
    </row>
    <row r="18" spans="1:9" ht="12" customHeight="1" x14ac:dyDescent="0.25">
      <c r="A18" s="19">
        <v>7</v>
      </c>
      <c r="B18" s="146"/>
      <c r="C18" s="146"/>
      <c r="D18" s="146"/>
      <c r="E18" s="21">
        <v>7</v>
      </c>
      <c r="F18" s="20"/>
      <c r="G18" s="20"/>
      <c r="H18" s="20"/>
      <c r="I18" s="19">
        <v>7</v>
      </c>
    </row>
    <row r="19" spans="1:9" ht="12" customHeight="1" x14ac:dyDescent="0.25">
      <c r="A19" s="19">
        <v>8</v>
      </c>
      <c r="B19" s="146"/>
      <c r="C19" s="146"/>
      <c r="D19" s="146"/>
      <c r="E19" s="21">
        <v>8</v>
      </c>
      <c r="F19" s="20"/>
      <c r="G19" s="20"/>
      <c r="H19" s="20"/>
      <c r="I19" s="19">
        <v>8</v>
      </c>
    </row>
    <row r="20" spans="1:9" ht="12" customHeight="1" x14ac:dyDescent="0.25">
      <c r="A20" s="19">
        <v>9</v>
      </c>
      <c r="B20" s="146">
        <f>SUM(B12:B17)</f>
        <v>69950</v>
      </c>
      <c r="C20" s="146">
        <f>SUM(C12:C19)</f>
        <v>42589</v>
      </c>
      <c r="D20" s="146">
        <f>SUM(D12:D17)</f>
        <v>42625</v>
      </c>
      <c r="E20" s="21" t="s">
        <v>50</v>
      </c>
      <c r="F20" s="20">
        <f>SUM(F12:F17)</f>
        <v>37317</v>
      </c>
      <c r="G20" s="20">
        <v>37317</v>
      </c>
      <c r="H20" s="20">
        <v>37317</v>
      </c>
      <c r="I20" s="19">
        <v>9</v>
      </c>
    </row>
    <row r="21" spans="1:9" ht="12" customHeight="1" x14ac:dyDescent="0.25">
      <c r="A21" s="19">
        <v>10</v>
      </c>
      <c r="B21" s="158"/>
      <c r="C21" s="158"/>
      <c r="D21" s="146"/>
      <c r="E21" s="21" t="s">
        <v>51</v>
      </c>
      <c r="F21" s="20"/>
      <c r="G21" s="20"/>
      <c r="H21" s="20"/>
      <c r="I21" s="19">
        <v>10</v>
      </c>
    </row>
    <row r="22" spans="1:9" ht="12" customHeight="1" thickBot="1" x14ac:dyDescent="0.3">
      <c r="A22" s="23">
        <v>11</v>
      </c>
      <c r="B22" s="147"/>
      <c r="C22" s="147"/>
      <c r="D22" s="155"/>
      <c r="E22" s="26" t="s">
        <v>52</v>
      </c>
      <c r="F22" s="25"/>
      <c r="G22" s="25"/>
      <c r="H22" s="25"/>
      <c r="I22" s="23">
        <v>11</v>
      </c>
    </row>
    <row r="23" spans="1:9" ht="24" customHeight="1" thickBot="1" x14ac:dyDescent="0.3">
      <c r="A23" s="27">
        <v>12</v>
      </c>
      <c r="B23" s="156">
        <f>SUM(B20:B22)</f>
        <v>69950</v>
      </c>
      <c r="C23" s="156">
        <f>SUM(C20:C22)</f>
        <v>42589</v>
      </c>
      <c r="D23" s="156">
        <f>SUM(D20:D22)</f>
        <v>42625</v>
      </c>
      <c r="E23" s="29" t="s">
        <v>53</v>
      </c>
      <c r="F23" s="28">
        <f>SUM(F20:F22)</f>
        <v>37317</v>
      </c>
      <c r="G23" s="28">
        <f>SUM(G20:G22)</f>
        <v>37317</v>
      </c>
      <c r="H23" s="28">
        <f>SUM(H20:H22)</f>
        <v>37317</v>
      </c>
      <c r="I23" s="30">
        <v>12</v>
      </c>
    </row>
    <row r="24" spans="1:9" ht="12" customHeight="1" x14ac:dyDescent="0.25">
      <c r="A24" s="13"/>
      <c r="B24" s="178"/>
      <c r="C24" s="178"/>
      <c r="D24" s="178"/>
      <c r="E24" s="32" t="s">
        <v>44</v>
      </c>
      <c r="F24" s="31"/>
      <c r="G24" s="31"/>
      <c r="H24" s="31"/>
      <c r="I24" s="13"/>
    </row>
    <row r="25" spans="1:9" ht="12" customHeight="1" x14ac:dyDescent="0.25">
      <c r="A25" s="19">
        <v>1</v>
      </c>
      <c r="B25" s="146"/>
      <c r="C25" s="146"/>
      <c r="D25" s="146"/>
      <c r="E25" s="21">
        <v>1</v>
      </c>
      <c r="F25" s="20"/>
      <c r="G25" s="20"/>
      <c r="H25" s="20"/>
      <c r="I25" s="19">
        <v>1</v>
      </c>
    </row>
    <row r="26" spans="1:9" ht="12" customHeight="1" x14ac:dyDescent="0.25">
      <c r="A26" s="19">
        <v>2</v>
      </c>
      <c r="B26" s="146">
        <v>69950</v>
      </c>
      <c r="C26" s="146">
        <v>42589</v>
      </c>
      <c r="D26" s="146">
        <v>42625</v>
      </c>
      <c r="E26" s="21" t="s">
        <v>76</v>
      </c>
      <c r="F26" s="146">
        <v>37317</v>
      </c>
      <c r="G26" s="20">
        <v>37317</v>
      </c>
      <c r="H26" s="20">
        <v>37317</v>
      </c>
      <c r="I26" s="19">
        <v>2</v>
      </c>
    </row>
    <row r="27" spans="1:9" ht="12" customHeight="1" x14ac:dyDescent="0.25">
      <c r="A27" s="19">
        <v>3</v>
      </c>
      <c r="B27" s="146"/>
      <c r="C27" s="146"/>
      <c r="D27" s="146"/>
      <c r="E27" s="21">
        <v>3</v>
      </c>
      <c r="F27" s="20"/>
      <c r="G27" s="20"/>
      <c r="H27" s="20"/>
      <c r="I27" s="19">
        <v>3</v>
      </c>
    </row>
    <row r="28" spans="1:9" ht="12" customHeight="1" x14ac:dyDescent="0.25">
      <c r="A28" s="19">
        <v>4</v>
      </c>
      <c r="B28" s="146"/>
      <c r="C28" s="146"/>
      <c r="D28" s="146"/>
      <c r="E28" s="21"/>
      <c r="F28" s="20"/>
      <c r="G28" s="20"/>
      <c r="H28" s="20"/>
      <c r="I28" s="19">
        <v>4</v>
      </c>
    </row>
    <row r="29" spans="1:9" ht="12" customHeight="1" x14ac:dyDescent="0.25">
      <c r="A29" s="19">
        <v>5</v>
      </c>
      <c r="B29" s="146"/>
      <c r="C29" s="146"/>
      <c r="D29" s="146"/>
      <c r="E29" s="21">
        <v>5</v>
      </c>
      <c r="F29" s="20"/>
      <c r="G29" s="20"/>
      <c r="H29" s="20"/>
      <c r="I29" s="19">
        <v>5</v>
      </c>
    </row>
    <row r="30" spans="1:9" ht="12" customHeight="1" x14ac:dyDescent="0.25">
      <c r="A30" s="19">
        <v>6</v>
      </c>
      <c r="B30" s="146"/>
      <c r="C30" s="146"/>
      <c r="D30" s="146"/>
      <c r="E30" s="21">
        <v>6</v>
      </c>
      <c r="F30" s="20"/>
      <c r="G30" s="20"/>
      <c r="H30" s="20"/>
      <c r="I30" s="19">
        <v>6</v>
      </c>
    </row>
    <row r="31" spans="1:9" ht="12" customHeight="1" x14ac:dyDescent="0.25">
      <c r="A31" s="19">
        <v>7</v>
      </c>
      <c r="B31" s="146"/>
      <c r="C31" s="146"/>
      <c r="D31" s="146"/>
      <c r="E31" s="21">
        <v>7</v>
      </c>
      <c r="F31" s="20"/>
      <c r="G31" s="20"/>
      <c r="H31" s="20"/>
      <c r="I31" s="19">
        <v>7</v>
      </c>
    </row>
    <row r="32" spans="1:9" ht="12" customHeight="1" x14ac:dyDescent="0.25">
      <c r="A32" s="19">
        <v>8</v>
      </c>
      <c r="B32" s="146"/>
      <c r="C32" s="146"/>
      <c r="D32" s="146"/>
      <c r="E32" s="21">
        <v>8</v>
      </c>
      <c r="F32" s="20"/>
      <c r="G32" s="20"/>
      <c r="H32" s="20"/>
      <c r="I32" s="19">
        <v>8</v>
      </c>
    </row>
    <row r="33" spans="1:9" ht="12" customHeight="1" x14ac:dyDescent="0.25">
      <c r="A33" s="19">
        <v>9</v>
      </c>
      <c r="B33" s="146"/>
      <c r="C33" s="146"/>
      <c r="D33" s="146"/>
      <c r="E33" s="21">
        <v>9</v>
      </c>
      <c r="F33" s="20"/>
      <c r="G33" s="20"/>
      <c r="H33" s="20"/>
      <c r="I33" s="19">
        <v>9</v>
      </c>
    </row>
    <row r="34" spans="1:9" ht="12" customHeight="1" x14ac:dyDescent="0.25">
      <c r="A34" s="19">
        <v>10</v>
      </c>
      <c r="B34" s="146"/>
      <c r="C34" s="146"/>
      <c r="D34" s="146"/>
      <c r="E34" s="21">
        <v>10</v>
      </c>
      <c r="F34" s="20"/>
      <c r="G34" s="20"/>
      <c r="H34" s="20"/>
      <c r="I34" s="19">
        <v>10</v>
      </c>
    </row>
    <row r="35" spans="1:9" ht="12" customHeight="1" x14ac:dyDescent="0.25">
      <c r="A35" s="19">
        <v>11</v>
      </c>
      <c r="B35" s="146"/>
      <c r="C35" s="146"/>
      <c r="D35" s="146"/>
      <c r="E35" s="21">
        <v>11</v>
      </c>
      <c r="F35" s="20"/>
      <c r="G35" s="20"/>
      <c r="H35" s="20"/>
      <c r="I35" s="19">
        <v>11</v>
      </c>
    </row>
    <row r="36" spans="1:9" ht="12" customHeight="1" x14ac:dyDescent="0.25">
      <c r="A36" s="19">
        <v>12</v>
      </c>
      <c r="B36" s="146"/>
      <c r="C36" s="146"/>
      <c r="D36" s="146"/>
      <c r="E36" s="21">
        <v>12</v>
      </c>
      <c r="F36" s="20"/>
      <c r="G36" s="20"/>
      <c r="H36" s="20"/>
      <c r="I36" s="19">
        <v>12</v>
      </c>
    </row>
    <row r="37" spans="1:9" ht="12" customHeight="1" x14ac:dyDescent="0.25">
      <c r="A37" s="19">
        <v>13</v>
      </c>
      <c r="B37" s="146"/>
      <c r="C37" s="146"/>
      <c r="D37" s="146"/>
      <c r="E37" s="21">
        <v>13</v>
      </c>
      <c r="F37" s="20"/>
      <c r="G37" s="20"/>
      <c r="H37" s="20"/>
      <c r="I37" s="19">
        <v>13</v>
      </c>
    </row>
    <row r="38" spans="1:9" ht="12" customHeight="1" x14ac:dyDescent="0.25">
      <c r="A38" s="19">
        <v>14</v>
      </c>
      <c r="B38" s="146"/>
      <c r="C38" s="146"/>
      <c r="D38" s="146"/>
      <c r="E38" s="21">
        <v>14</v>
      </c>
      <c r="F38" s="20"/>
      <c r="G38" s="20"/>
      <c r="H38" s="20"/>
      <c r="I38" s="19">
        <v>14</v>
      </c>
    </row>
    <row r="39" spans="1:9" ht="12" customHeight="1" x14ac:dyDescent="0.25">
      <c r="A39" s="19">
        <v>15</v>
      </c>
      <c r="B39" s="146"/>
      <c r="C39" s="146"/>
      <c r="D39" s="146"/>
      <c r="E39" s="21">
        <v>15</v>
      </c>
      <c r="F39" s="20"/>
      <c r="G39" s="20"/>
      <c r="H39" s="20"/>
      <c r="I39" s="19">
        <v>15</v>
      </c>
    </row>
    <row r="40" spans="1:9" ht="12" customHeight="1" thickBot="1" x14ac:dyDescent="0.3">
      <c r="A40" s="23">
        <v>16</v>
      </c>
      <c r="B40" s="147">
        <v>0</v>
      </c>
      <c r="C40" s="147"/>
      <c r="D40" s="147">
        <v>0</v>
      </c>
      <c r="E40" s="26" t="s">
        <v>55</v>
      </c>
      <c r="F40" s="24"/>
      <c r="G40" s="24"/>
      <c r="H40" s="24"/>
      <c r="I40" s="23">
        <v>16</v>
      </c>
    </row>
    <row r="41" spans="1:9" ht="13.8" thickBot="1" x14ac:dyDescent="0.3">
      <c r="A41" s="27">
        <v>17</v>
      </c>
      <c r="B41" s="156">
        <f>SUM(B25:B40)</f>
        <v>69950</v>
      </c>
      <c r="C41" s="156">
        <f>SUM(C25:C40)</f>
        <v>42589</v>
      </c>
      <c r="D41" s="156">
        <f>SUM(D25:D40)</f>
        <v>42625</v>
      </c>
      <c r="E41" s="29" t="s">
        <v>56</v>
      </c>
      <c r="F41" s="28">
        <f>SUM(F25:F40)</f>
        <v>37317</v>
      </c>
      <c r="G41" s="28">
        <f>SUM(G25:G40)</f>
        <v>37317</v>
      </c>
      <c r="H41" s="28">
        <f>SUM(H25:H40)</f>
        <v>37317</v>
      </c>
      <c r="I41" s="30">
        <v>17</v>
      </c>
    </row>
    <row r="42" spans="1:9" x14ac:dyDescent="0.25">
      <c r="E42" s="33"/>
    </row>
    <row r="43" spans="1:9" x14ac:dyDescent="0.25">
      <c r="E43" s="33"/>
    </row>
  </sheetData>
  <mergeCells count="16">
    <mergeCell ref="A5:D5"/>
    <mergeCell ref="F5:I5"/>
    <mergeCell ref="A6:D6"/>
    <mergeCell ref="F6:I6"/>
    <mergeCell ref="A7:A10"/>
    <mergeCell ref="B7:D7"/>
    <mergeCell ref="F7:H7"/>
    <mergeCell ref="I7:I10"/>
    <mergeCell ref="B8:C8"/>
    <mergeCell ref="A4:D4"/>
    <mergeCell ref="F4:I4"/>
    <mergeCell ref="A1:B1"/>
    <mergeCell ref="A2:B2"/>
    <mergeCell ref="F2:I2"/>
    <mergeCell ref="A3:D3"/>
    <mergeCell ref="F3:I3"/>
  </mergeCells>
  <printOptions horizontalCentered="1" verticalCentered="1"/>
  <pageMargins left="0.25" right="0.25" top="0.75" bottom="0.75" header="0.3" footer="0.3"/>
  <pageSetup scale="97" orientation="landscape" verticalDpi="300" r:id="rId1"/>
  <headerFooter alignWithMargins="0">
    <oddFooter>&amp;C&amp;7*Includes Unappropriated Balance budgeted last year&amp;RPage &amp;P of &amp;N</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WVS2300"/>
  <sheetViews>
    <sheetView topLeftCell="A7" zoomScaleNormal="100" workbookViewId="0">
      <selection activeCell="I42" sqref="I42"/>
    </sheetView>
  </sheetViews>
  <sheetFormatPr defaultColWidth="0" defaultRowHeight="15.6" customHeight="1" zeroHeight="1" x14ac:dyDescent="0.3"/>
  <cols>
    <col min="1" max="1" width="3.6640625" style="34" customWidth="1"/>
    <col min="2" max="3" width="14.44140625" style="34" customWidth="1"/>
    <col min="4" max="4" width="14.33203125" style="35" customWidth="1"/>
    <col min="5" max="5" width="18.6640625" style="35" customWidth="1"/>
    <col min="6" max="6" width="19" style="2" customWidth="1"/>
    <col min="7" max="8" width="14.6640625" style="2" customWidth="1"/>
    <col min="9" max="9" width="15.33203125" style="2" customWidth="1"/>
    <col min="10" max="10" width="3.44140625" style="2" customWidth="1"/>
    <col min="11" max="11" width="4.21875" style="2" customWidth="1"/>
    <col min="12" max="256" width="10.6640625" style="2" hidden="1"/>
    <col min="257" max="257" width="3.6640625" style="2" hidden="1"/>
    <col min="258" max="259" width="14.44140625" style="2" hidden="1"/>
    <col min="260" max="260" width="14.33203125" style="2" hidden="1"/>
    <col min="261" max="261" width="18.6640625" style="2" hidden="1"/>
    <col min="262" max="262" width="19" style="2" hidden="1"/>
    <col min="263" max="264" width="14.6640625" style="2" hidden="1"/>
    <col min="265" max="265" width="15.33203125" style="2" hidden="1"/>
    <col min="266" max="266" width="3.44140625" style="2" hidden="1"/>
    <col min="267" max="267" width="2" style="2" hidden="1"/>
    <col min="268" max="512" width="10.6640625" style="2" hidden="1"/>
    <col min="513" max="513" width="3.6640625" style="2" hidden="1"/>
    <col min="514" max="515" width="14.44140625" style="2" hidden="1"/>
    <col min="516" max="516" width="14.33203125" style="2" hidden="1"/>
    <col min="517" max="517" width="18.6640625" style="2" hidden="1"/>
    <col min="518" max="518" width="19" style="2" hidden="1"/>
    <col min="519" max="520" width="14.6640625" style="2" hidden="1"/>
    <col min="521" max="521" width="15.33203125" style="2" hidden="1"/>
    <col min="522" max="522" width="3.44140625" style="2" hidden="1"/>
    <col min="523" max="523" width="2" style="2" hidden="1"/>
    <col min="524" max="768" width="10.6640625" style="2" hidden="1"/>
    <col min="769" max="769" width="3.6640625" style="2" hidden="1"/>
    <col min="770" max="771" width="14.44140625" style="2" hidden="1"/>
    <col min="772" max="772" width="14.33203125" style="2" hidden="1"/>
    <col min="773" max="773" width="18.6640625" style="2" hidden="1"/>
    <col min="774" max="774" width="19" style="2" hidden="1"/>
    <col min="775" max="776" width="14.6640625" style="2" hidden="1"/>
    <col min="777" max="777" width="15.33203125" style="2" hidden="1"/>
    <col min="778" max="778" width="3.44140625" style="2" hidden="1"/>
    <col min="779" max="779" width="2" style="2" hidden="1"/>
    <col min="780" max="1024" width="10.6640625" style="2" hidden="1"/>
    <col min="1025" max="1025" width="3.6640625" style="2" hidden="1"/>
    <col min="1026" max="1027" width="14.44140625" style="2" hidden="1"/>
    <col min="1028" max="1028" width="14.33203125" style="2" hidden="1"/>
    <col min="1029" max="1029" width="18.6640625" style="2" hidden="1"/>
    <col min="1030" max="1030" width="19" style="2" hidden="1"/>
    <col min="1031" max="1032" width="14.6640625" style="2" hidden="1"/>
    <col min="1033" max="1033" width="15.33203125" style="2" hidden="1"/>
    <col min="1034" max="1034" width="3.44140625" style="2" hidden="1"/>
    <col min="1035" max="1035" width="2" style="2" hidden="1"/>
    <col min="1036" max="1280" width="10.6640625" style="2" hidden="1"/>
    <col min="1281" max="1281" width="3.6640625" style="2" hidden="1"/>
    <col min="1282" max="1283" width="14.44140625" style="2" hidden="1"/>
    <col min="1284" max="1284" width="14.33203125" style="2" hidden="1"/>
    <col min="1285" max="1285" width="18.6640625" style="2" hidden="1"/>
    <col min="1286" max="1286" width="19" style="2" hidden="1"/>
    <col min="1287" max="1288" width="14.6640625" style="2" hidden="1"/>
    <col min="1289" max="1289" width="15.33203125" style="2" hidden="1"/>
    <col min="1290" max="1290" width="3.44140625" style="2" hidden="1"/>
    <col min="1291" max="1291" width="2" style="2" hidden="1"/>
    <col min="1292" max="1536" width="10.6640625" style="2" hidden="1"/>
    <col min="1537" max="1537" width="3.6640625" style="2" hidden="1"/>
    <col min="1538" max="1539" width="14.44140625" style="2" hidden="1"/>
    <col min="1540" max="1540" width="14.33203125" style="2" hidden="1"/>
    <col min="1541" max="1541" width="18.6640625" style="2" hidden="1"/>
    <col min="1542" max="1542" width="19" style="2" hidden="1"/>
    <col min="1543" max="1544" width="14.6640625" style="2" hidden="1"/>
    <col min="1545" max="1545" width="15.33203125" style="2" hidden="1"/>
    <col min="1546" max="1546" width="3.44140625" style="2" hidden="1"/>
    <col min="1547" max="1547" width="2" style="2" hidden="1"/>
    <col min="1548" max="1792" width="10.6640625" style="2" hidden="1"/>
    <col min="1793" max="1793" width="3.6640625" style="2" hidden="1"/>
    <col min="1794" max="1795" width="14.44140625" style="2" hidden="1"/>
    <col min="1796" max="1796" width="14.33203125" style="2" hidden="1"/>
    <col min="1797" max="1797" width="18.6640625" style="2" hidden="1"/>
    <col min="1798" max="1798" width="19" style="2" hidden="1"/>
    <col min="1799" max="1800" width="14.6640625" style="2" hidden="1"/>
    <col min="1801" max="1801" width="15.33203125" style="2" hidden="1"/>
    <col min="1802" max="1802" width="3.44140625" style="2" hidden="1"/>
    <col min="1803" max="1803" width="2" style="2" hidden="1"/>
    <col min="1804" max="2048" width="10.6640625" style="2" hidden="1"/>
    <col min="2049" max="2049" width="3.6640625" style="2" hidden="1"/>
    <col min="2050" max="2051" width="14.44140625" style="2" hidden="1"/>
    <col min="2052" max="2052" width="14.33203125" style="2" hidden="1"/>
    <col min="2053" max="2053" width="18.6640625" style="2" hidden="1"/>
    <col min="2054" max="2054" width="19" style="2" hidden="1"/>
    <col min="2055" max="2056" width="14.6640625" style="2" hidden="1"/>
    <col min="2057" max="2057" width="15.33203125" style="2" hidden="1"/>
    <col min="2058" max="2058" width="3.44140625" style="2" hidden="1"/>
    <col min="2059" max="2059" width="2" style="2" hidden="1"/>
    <col min="2060" max="2304" width="10.6640625" style="2" hidden="1"/>
    <col min="2305" max="2305" width="3.6640625" style="2" hidden="1"/>
    <col min="2306" max="2307" width="14.44140625" style="2" hidden="1"/>
    <col min="2308" max="2308" width="14.33203125" style="2" hidden="1"/>
    <col min="2309" max="2309" width="18.6640625" style="2" hidden="1"/>
    <col min="2310" max="2310" width="19" style="2" hidden="1"/>
    <col min="2311" max="2312" width="14.6640625" style="2" hidden="1"/>
    <col min="2313" max="2313" width="15.33203125" style="2" hidden="1"/>
    <col min="2314" max="2314" width="3.44140625" style="2" hidden="1"/>
    <col min="2315" max="2315" width="2" style="2" hidden="1"/>
    <col min="2316" max="2560" width="10.6640625" style="2" hidden="1"/>
    <col min="2561" max="2561" width="3.6640625" style="2" hidden="1"/>
    <col min="2562" max="2563" width="14.44140625" style="2" hidden="1"/>
    <col min="2564" max="2564" width="14.33203125" style="2" hidden="1"/>
    <col min="2565" max="2565" width="18.6640625" style="2" hidden="1"/>
    <col min="2566" max="2566" width="19" style="2" hidden="1"/>
    <col min="2567" max="2568" width="14.6640625" style="2" hidden="1"/>
    <col min="2569" max="2569" width="15.33203125" style="2" hidden="1"/>
    <col min="2570" max="2570" width="3.44140625" style="2" hidden="1"/>
    <col min="2571" max="2571" width="2" style="2" hidden="1"/>
    <col min="2572" max="2816" width="10.6640625" style="2" hidden="1"/>
    <col min="2817" max="2817" width="3.6640625" style="2" hidden="1"/>
    <col min="2818" max="2819" width="14.44140625" style="2" hidden="1"/>
    <col min="2820" max="2820" width="14.33203125" style="2" hidden="1"/>
    <col min="2821" max="2821" width="18.6640625" style="2" hidden="1"/>
    <col min="2822" max="2822" width="19" style="2" hidden="1"/>
    <col min="2823" max="2824" width="14.6640625" style="2" hidden="1"/>
    <col min="2825" max="2825" width="15.33203125" style="2" hidden="1"/>
    <col min="2826" max="2826" width="3.44140625" style="2" hidden="1"/>
    <col min="2827" max="2827" width="2" style="2" hidden="1"/>
    <col min="2828" max="3072" width="10.6640625" style="2" hidden="1"/>
    <col min="3073" max="3073" width="3.6640625" style="2" hidden="1"/>
    <col min="3074" max="3075" width="14.44140625" style="2" hidden="1"/>
    <col min="3076" max="3076" width="14.33203125" style="2" hidden="1"/>
    <col min="3077" max="3077" width="18.6640625" style="2" hidden="1"/>
    <col min="3078" max="3078" width="19" style="2" hidden="1"/>
    <col min="3079" max="3080" width="14.6640625" style="2" hidden="1"/>
    <col min="3081" max="3081" width="15.33203125" style="2" hidden="1"/>
    <col min="3082" max="3082" width="3.44140625" style="2" hidden="1"/>
    <col min="3083" max="3083" width="2" style="2" hidden="1"/>
    <col min="3084" max="3328" width="10.6640625" style="2" hidden="1"/>
    <col min="3329" max="3329" width="3.6640625" style="2" hidden="1"/>
    <col min="3330" max="3331" width="14.44140625" style="2" hidden="1"/>
    <col min="3332" max="3332" width="14.33203125" style="2" hidden="1"/>
    <col min="3333" max="3333" width="18.6640625" style="2" hidden="1"/>
    <col min="3334" max="3334" width="19" style="2" hidden="1"/>
    <col min="3335" max="3336" width="14.6640625" style="2" hidden="1"/>
    <col min="3337" max="3337" width="15.33203125" style="2" hidden="1"/>
    <col min="3338" max="3338" width="3.44140625" style="2" hidden="1"/>
    <col min="3339" max="3339" width="2" style="2" hidden="1"/>
    <col min="3340" max="3584" width="10.6640625" style="2" hidden="1"/>
    <col min="3585" max="3585" width="3.6640625" style="2" hidden="1"/>
    <col min="3586" max="3587" width="14.44140625" style="2" hidden="1"/>
    <col min="3588" max="3588" width="14.33203125" style="2" hidden="1"/>
    <col min="3589" max="3589" width="18.6640625" style="2" hidden="1"/>
    <col min="3590" max="3590" width="19" style="2" hidden="1"/>
    <col min="3591" max="3592" width="14.6640625" style="2" hidden="1"/>
    <col min="3593" max="3593" width="15.33203125" style="2" hidden="1"/>
    <col min="3594" max="3594" width="3.44140625" style="2" hidden="1"/>
    <col min="3595" max="3595" width="2" style="2" hidden="1"/>
    <col min="3596" max="3840" width="10.6640625" style="2" hidden="1"/>
    <col min="3841" max="3841" width="3.6640625" style="2" hidden="1"/>
    <col min="3842" max="3843" width="14.44140625" style="2" hidden="1"/>
    <col min="3844" max="3844" width="14.33203125" style="2" hidden="1"/>
    <col min="3845" max="3845" width="18.6640625" style="2" hidden="1"/>
    <col min="3846" max="3846" width="19" style="2" hidden="1"/>
    <col min="3847" max="3848" width="14.6640625" style="2" hidden="1"/>
    <col min="3849" max="3849" width="15.33203125" style="2" hidden="1"/>
    <col min="3850" max="3850" width="3.44140625" style="2" hidden="1"/>
    <col min="3851" max="3851" width="2" style="2" hidden="1"/>
    <col min="3852" max="4096" width="10.6640625" style="2" hidden="1"/>
    <col min="4097" max="4097" width="3.6640625" style="2" hidden="1"/>
    <col min="4098" max="4099" width="14.44140625" style="2" hidden="1"/>
    <col min="4100" max="4100" width="14.33203125" style="2" hidden="1"/>
    <col min="4101" max="4101" width="18.6640625" style="2" hidden="1"/>
    <col min="4102" max="4102" width="19" style="2" hidden="1"/>
    <col min="4103" max="4104" width="14.6640625" style="2" hidden="1"/>
    <col min="4105" max="4105" width="15.33203125" style="2" hidden="1"/>
    <col min="4106" max="4106" width="3.44140625" style="2" hidden="1"/>
    <col min="4107" max="4107" width="2" style="2" hidden="1"/>
    <col min="4108" max="4352" width="10.6640625" style="2" hidden="1"/>
    <col min="4353" max="4353" width="3.6640625" style="2" hidden="1"/>
    <col min="4354" max="4355" width="14.44140625" style="2" hidden="1"/>
    <col min="4356" max="4356" width="14.33203125" style="2" hidden="1"/>
    <col min="4357" max="4357" width="18.6640625" style="2" hidden="1"/>
    <col min="4358" max="4358" width="19" style="2" hidden="1"/>
    <col min="4359" max="4360" width="14.6640625" style="2" hidden="1"/>
    <col min="4361" max="4361" width="15.33203125" style="2" hidden="1"/>
    <col min="4362" max="4362" width="3.44140625" style="2" hidden="1"/>
    <col min="4363" max="4363" width="2" style="2" hidden="1"/>
    <col min="4364" max="4608" width="10.6640625" style="2" hidden="1"/>
    <col min="4609" max="4609" width="3.6640625" style="2" hidden="1"/>
    <col min="4610" max="4611" width="14.44140625" style="2" hidden="1"/>
    <col min="4612" max="4612" width="14.33203125" style="2" hidden="1"/>
    <col min="4613" max="4613" width="18.6640625" style="2" hidden="1"/>
    <col min="4614" max="4614" width="19" style="2" hidden="1"/>
    <col min="4615" max="4616" width="14.6640625" style="2" hidden="1"/>
    <col min="4617" max="4617" width="15.33203125" style="2" hidden="1"/>
    <col min="4618" max="4618" width="3.44140625" style="2" hidden="1"/>
    <col min="4619" max="4619" width="2" style="2" hidden="1"/>
    <col min="4620" max="4864" width="10.6640625" style="2" hidden="1"/>
    <col min="4865" max="4865" width="3.6640625" style="2" hidden="1"/>
    <col min="4866" max="4867" width="14.44140625" style="2" hidden="1"/>
    <col min="4868" max="4868" width="14.33203125" style="2" hidden="1"/>
    <col min="4869" max="4869" width="18.6640625" style="2" hidden="1"/>
    <col min="4870" max="4870" width="19" style="2" hidden="1"/>
    <col min="4871" max="4872" width="14.6640625" style="2" hidden="1"/>
    <col min="4873" max="4873" width="15.33203125" style="2" hidden="1"/>
    <col min="4874" max="4874" width="3.44140625" style="2" hidden="1"/>
    <col min="4875" max="4875" width="2" style="2" hidden="1"/>
    <col min="4876" max="5120" width="10.6640625" style="2" hidden="1"/>
    <col min="5121" max="5121" width="3.6640625" style="2" hidden="1"/>
    <col min="5122" max="5123" width="14.44140625" style="2" hidden="1"/>
    <col min="5124" max="5124" width="14.33203125" style="2" hidden="1"/>
    <col min="5125" max="5125" width="18.6640625" style="2" hidden="1"/>
    <col min="5126" max="5126" width="19" style="2" hidden="1"/>
    <col min="5127" max="5128" width="14.6640625" style="2" hidden="1"/>
    <col min="5129" max="5129" width="15.33203125" style="2" hidden="1"/>
    <col min="5130" max="5130" width="3.44140625" style="2" hidden="1"/>
    <col min="5131" max="5131" width="2" style="2" hidden="1"/>
    <col min="5132" max="5376" width="10.6640625" style="2" hidden="1"/>
    <col min="5377" max="5377" width="3.6640625" style="2" hidden="1"/>
    <col min="5378" max="5379" width="14.44140625" style="2" hidden="1"/>
    <col min="5380" max="5380" width="14.33203125" style="2" hidden="1"/>
    <col min="5381" max="5381" width="18.6640625" style="2" hidden="1"/>
    <col min="5382" max="5382" width="19" style="2" hidden="1"/>
    <col min="5383" max="5384" width="14.6640625" style="2" hidden="1"/>
    <col min="5385" max="5385" width="15.33203125" style="2" hidden="1"/>
    <col min="5386" max="5386" width="3.44140625" style="2" hidden="1"/>
    <col min="5387" max="5387" width="2" style="2" hidden="1"/>
    <col min="5388" max="5632" width="10.6640625" style="2" hidden="1"/>
    <col min="5633" max="5633" width="3.6640625" style="2" hidden="1"/>
    <col min="5634" max="5635" width="14.44140625" style="2" hidden="1"/>
    <col min="5636" max="5636" width="14.33203125" style="2" hidden="1"/>
    <col min="5637" max="5637" width="18.6640625" style="2" hidden="1"/>
    <col min="5638" max="5638" width="19" style="2" hidden="1"/>
    <col min="5639" max="5640" width="14.6640625" style="2" hidden="1"/>
    <col min="5641" max="5641" width="15.33203125" style="2" hidden="1"/>
    <col min="5642" max="5642" width="3.44140625" style="2" hidden="1"/>
    <col min="5643" max="5643" width="2" style="2" hidden="1"/>
    <col min="5644" max="5888" width="10.6640625" style="2" hidden="1"/>
    <col min="5889" max="5889" width="3.6640625" style="2" hidden="1"/>
    <col min="5890" max="5891" width="14.44140625" style="2" hidden="1"/>
    <col min="5892" max="5892" width="14.33203125" style="2" hidden="1"/>
    <col min="5893" max="5893" width="18.6640625" style="2" hidden="1"/>
    <col min="5894" max="5894" width="19" style="2" hidden="1"/>
    <col min="5895" max="5896" width="14.6640625" style="2" hidden="1"/>
    <col min="5897" max="5897" width="15.33203125" style="2" hidden="1"/>
    <col min="5898" max="5898" width="3.44140625" style="2" hidden="1"/>
    <col min="5899" max="5899" width="2" style="2" hidden="1"/>
    <col min="5900" max="6144" width="10.6640625" style="2" hidden="1"/>
    <col min="6145" max="6145" width="3.6640625" style="2" hidden="1"/>
    <col min="6146" max="6147" width="14.44140625" style="2" hidden="1"/>
    <col min="6148" max="6148" width="14.33203125" style="2" hidden="1"/>
    <col min="6149" max="6149" width="18.6640625" style="2" hidden="1"/>
    <col min="6150" max="6150" width="19" style="2" hidden="1"/>
    <col min="6151" max="6152" width="14.6640625" style="2" hidden="1"/>
    <col min="6153" max="6153" width="15.33203125" style="2" hidden="1"/>
    <col min="6154" max="6154" width="3.44140625" style="2" hidden="1"/>
    <col min="6155" max="6155" width="2" style="2" hidden="1"/>
    <col min="6156" max="6400" width="10.6640625" style="2" hidden="1"/>
    <col min="6401" max="6401" width="3.6640625" style="2" hidden="1"/>
    <col min="6402" max="6403" width="14.44140625" style="2" hidden="1"/>
    <col min="6404" max="6404" width="14.33203125" style="2" hidden="1"/>
    <col min="6405" max="6405" width="18.6640625" style="2" hidden="1"/>
    <col min="6406" max="6406" width="19" style="2" hidden="1"/>
    <col min="6407" max="6408" width="14.6640625" style="2" hidden="1"/>
    <col min="6409" max="6409" width="15.33203125" style="2" hidden="1"/>
    <col min="6410" max="6410" width="3.44140625" style="2" hidden="1"/>
    <col min="6411" max="6411" width="2" style="2" hidden="1"/>
    <col min="6412" max="6656" width="10.6640625" style="2" hidden="1"/>
    <col min="6657" max="6657" width="3.6640625" style="2" hidden="1"/>
    <col min="6658" max="6659" width="14.44140625" style="2" hidden="1"/>
    <col min="6660" max="6660" width="14.33203125" style="2" hidden="1"/>
    <col min="6661" max="6661" width="18.6640625" style="2" hidden="1"/>
    <col min="6662" max="6662" width="19" style="2" hidden="1"/>
    <col min="6663" max="6664" width="14.6640625" style="2" hidden="1"/>
    <col min="6665" max="6665" width="15.33203125" style="2" hidden="1"/>
    <col min="6666" max="6666" width="3.44140625" style="2" hidden="1"/>
    <col min="6667" max="6667" width="2" style="2" hidden="1"/>
    <col min="6668" max="6912" width="10.6640625" style="2" hidden="1"/>
    <col min="6913" max="6913" width="3.6640625" style="2" hidden="1"/>
    <col min="6914" max="6915" width="14.44140625" style="2" hidden="1"/>
    <col min="6916" max="6916" width="14.33203125" style="2" hidden="1"/>
    <col min="6917" max="6917" width="18.6640625" style="2" hidden="1"/>
    <col min="6918" max="6918" width="19" style="2" hidden="1"/>
    <col min="6919" max="6920" width="14.6640625" style="2" hidden="1"/>
    <col min="6921" max="6921" width="15.33203125" style="2" hidden="1"/>
    <col min="6922" max="6922" width="3.44140625" style="2" hidden="1"/>
    <col min="6923" max="6923" width="2" style="2" hidden="1"/>
    <col min="6924" max="7168" width="10.6640625" style="2" hidden="1"/>
    <col min="7169" max="7169" width="3.6640625" style="2" hidden="1"/>
    <col min="7170" max="7171" width="14.44140625" style="2" hidden="1"/>
    <col min="7172" max="7172" width="14.33203125" style="2" hidden="1"/>
    <col min="7173" max="7173" width="18.6640625" style="2" hidden="1"/>
    <col min="7174" max="7174" width="19" style="2" hidden="1"/>
    <col min="7175" max="7176" width="14.6640625" style="2" hidden="1"/>
    <col min="7177" max="7177" width="15.33203125" style="2" hidden="1"/>
    <col min="7178" max="7178" width="3.44140625" style="2" hidden="1"/>
    <col min="7179" max="7179" width="2" style="2" hidden="1"/>
    <col min="7180" max="7424" width="10.6640625" style="2" hidden="1"/>
    <col min="7425" max="7425" width="3.6640625" style="2" hidden="1"/>
    <col min="7426" max="7427" width="14.44140625" style="2" hidden="1"/>
    <col min="7428" max="7428" width="14.33203125" style="2" hidden="1"/>
    <col min="7429" max="7429" width="18.6640625" style="2" hidden="1"/>
    <col min="7430" max="7430" width="19" style="2" hidden="1"/>
    <col min="7431" max="7432" width="14.6640625" style="2" hidden="1"/>
    <col min="7433" max="7433" width="15.33203125" style="2" hidden="1"/>
    <col min="7434" max="7434" width="3.44140625" style="2" hidden="1"/>
    <col min="7435" max="7435" width="2" style="2" hidden="1"/>
    <col min="7436" max="7680" width="10.6640625" style="2" hidden="1"/>
    <col min="7681" max="7681" width="3.6640625" style="2" hidden="1"/>
    <col min="7682" max="7683" width="14.44140625" style="2" hidden="1"/>
    <col min="7684" max="7684" width="14.33203125" style="2" hidden="1"/>
    <col min="7685" max="7685" width="18.6640625" style="2" hidden="1"/>
    <col min="7686" max="7686" width="19" style="2" hidden="1"/>
    <col min="7687" max="7688" width="14.6640625" style="2" hidden="1"/>
    <col min="7689" max="7689" width="15.33203125" style="2" hidden="1"/>
    <col min="7690" max="7690" width="3.44140625" style="2" hidden="1"/>
    <col min="7691" max="7691" width="2" style="2" hidden="1"/>
    <col min="7692" max="7936" width="10.6640625" style="2" hidden="1"/>
    <col min="7937" max="7937" width="3.6640625" style="2" hidden="1"/>
    <col min="7938" max="7939" width="14.44140625" style="2" hidden="1"/>
    <col min="7940" max="7940" width="14.33203125" style="2" hidden="1"/>
    <col min="7941" max="7941" width="18.6640625" style="2" hidden="1"/>
    <col min="7942" max="7942" width="19" style="2" hidden="1"/>
    <col min="7943" max="7944" width="14.6640625" style="2" hidden="1"/>
    <col min="7945" max="7945" width="15.33203125" style="2" hidden="1"/>
    <col min="7946" max="7946" width="3.44140625" style="2" hidden="1"/>
    <col min="7947" max="7947" width="2" style="2" hidden="1"/>
    <col min="7948" max="8192" width="10.6640625" style="2" hidden="1"/>
    <col min="8193" max="8193" width="3.6640625" style="2" hidden="1"/>
    <col min="8194" max="8195" width="14.44140625" style="2" hidden="1"/>
    <col min="8196" max="8196" width="14.33203125" style="2" hidden="1"/>
    <col min="8197" max="8197" width="18.6640625" style="2" hidden="1"/>
    <col min="8198" max="8198" width="19" style="2" hidden="1"/>
    <col min="8199" max="8200" width="14.6640625" style="2" hidden="1"/>
    <col min="8201" max="8201" width="15.33203125" style="2" hidden="1"/>
    <col min="8202" max="8202" width="3.44140625" style="2" hidden="1"/>
    <col min="8203" max="8203" width="2" style="2" hidden="1"/>
    <col min="8204" max="8448" width="10.6640625" style="2" hidden="1"/>
    <col min="8449" max="8449" width="3.6640625" style="2" hidden="1"/>
    <col min="8450" max="8451" width="14.44140625" style="2" hidden="1"/>
    <col min="8452" max="8452" width="14.33203125" style="2" hidden="1"/>
    <col min="8453" max="8453" width="18.6640625" style="2" hidden="1"/>
    <col min="8454" max="8454" width="19" style="2" hidden="1"/>
    <col min="8455" max="8456" width="14.6640625" style="2" hidden="1"/>
    <col min="8457" max="8457" width="15.33203125" style="2" hidden="1"/>
    <col min="8458" max="8458" width="3.44140625" style="2" hidden="1"/>
    <col min="8459" max="8459" width="2" style="2" hidden="1"/>
    <col min="8460" max="8704" width="10.6640625" style="2" hidden="1"/>
    <col min="8705" max="8705" width="3.6640625" style="2" hidden="1"/>
    <col min="8706" max="8707" width="14.44140625" style="2" hidden="1"/>
    <col min="8708" max="8708" width="14.33203125" style="2" hidden="1"/>
    <col min="8709" max="8709" width="18.6640625" style="2" hidden="1"/>
    <col min="8710" max="8710" width="19" style="2" hidden="1"/>
    <col min="8711" max="8712" width="14.6640625" style="2" hidden="1"/>
    <col min="8713" max="8713" width="15.33203125" style="2" hidden="1"/>
    <col min="8714" max="8714" width="3.44140625" style="2" hidden="1"/>
    <col min="8715" max="8715" width="2" style="2" hidden="1"/>
    <col min="8716" max="8960" width="10.6640625" style="2" hidden="1"/>
    <col min="8961" max="8961" width="3.6640625" style="2" hidden="1"/>
    <col min="8962" max="8963" width="14.44140625" style="2" hidden="1"/>
    <col min="8964" max="8964" width="14.33203125" style="2" hidden="1"/>
    <col min="8965" max="8965" width="18.6640625" style="2" hidden="1"/>
    <col min="8966" max="8966" width="19" style="2" hidden="1"/>
    <col min="8967" max="8968" width="14.6640625" style="2" hidden="1"/>
    <col min="8969" max="8969" width="15.33203125" style="2" hidden="1"/>
    <col min="8970" max="8970" width="3.44140625" style="2" hidden="1"/>
    <col min="8971" max="8971" width="2" style="2" hidden="1"/>
    <col min="8972" max="9216" width="10.6640625" style="2" hidden="1"/>
    <col min="9217" max="9217" width="3.6640625" style="2" hidden="1"/>
    <col min="9218" max="9219" width="14.44140625" style="2" hidden="1"/>
    <col min="9220" max="9220" width="14.33203125" style="2" hidden="1"/>
    <col min="9221" max="9221" width="18.6640625" style="2" hidden="1"/>
    <col min="9222" max="9222" width="19" style="2" hidden="1"/>
    <col min="9223" max="9224" width="14.6640625" style="2" hidden="1"/>
    <col min="9225" max="9225" width="15.33203125" style="2" hidden="1"/>
    <col min="9226" max="9226" width="3.44140625" style="2" hidden="1"/>
    <col min="9227" max="9227" width="2" style="2" hidden="1"/>
    <col min="9228" max="9472" width="10.6640625" style="2" hidden="1"/>
    <col min="9473" max="9473" width="3.6640625" style="2" hidden="1"/>
    <col min="9474" max="9475" width="14.44140625" style="2" hidden="1"/>
    <col min="9476" max="9476" width="14.33203125" style="2" hidden="1"/>
    <col min="9477" max="9477" width="18.6640625" style="2" hidden="1"/>
    <col min="9478" max="9478" width="19" style="2" hidden="1"/>
    <col min="9479" max="9480" width="14.6640625" style="2" hidden="1"/>
    <col min="9481" max="9481" width="15.33203125" style="2" hidden="1"/>
    <col min="9482" max="9482" width="3.44140625" style="2" hidden="1"/>
    <col min="9483" max="9483" width="2" style="2" hidden="1"/>
    <col min="9484" max="9728" width="10.6640625" style="2" hidden="1"/>
    <col min="9729" max="9729" width="3.6640625" style="2" hidden="1"/>
    <col min="9730" max="9731" width="14.44140625" style="2" hidden="1"/>
    <col min="9732" max="9732" width="14.33203125" style="2" hidden="1"/>
    <col min="9733" max="9733" width="18.6640625" style="2" hidden="1"/>
    <col min="9734" max="9734" width="19" style="2" hidden="1"/>
    <col min="9735" max="9736" width="14.6640625" style="2" hidden="1"/>
    <col min="9737" max="9737" width="15.33203125" style="2" hidden="1"/>
    <col min="9738" max="9738" width="3.44140625" style="2" hidden="1"/>
    <col min="9739" max="9739" width="2" style="2" hidden="1"/>
    <col min="9740" max="9984" width="10.6640625" style="2" hidden="1"/>
    <col min="9985" max="9985" width="3.6640625" style="2" hidden="1"/>
    <col min="9986" max="9987" width="14.44140625" style="2" hidden="1"/>
    <col min="9988" max="9988" width="14.33203125" style="2" hidden="1"/>
    <col min="9989" max="9989" width="18.6640625" style="2" hidden="1"/>
    <col min="9990" max="9990" width="19" style="2" hidden="1"/>
    <col min="9991" max="9992" width="14.6640625" style="2" hidden="1"/>
    <col min="9993" max="9993" width="15.33203125" style="2" hidden="1"/>
    <col min="9994" max="9994" width="3.44140625" style="2" hidden="1"/>
    <col min="9995" max="9995" width="2" style="2" hidden="1"/>
    <col min="9996" max="10240" width="10.6640625" style="2" hidden="1"/>
    <col min="10241" max="10241" width="3.6640625" style="2" hidden="1"/>
    <col min="10242" max="10243" width="14.44140625" style="2" hidden="1"/>
    <col min="10244" max="10244" width="14.33203125" style="2" hidden="1"/>
    <col min="10245" max="10245" width="18.6640625" style="2" hidden="1"/>
    <col min="10246" max="10246" width="19" style="2" hidden="1"/>
    <col min="10247" max="10248" width="14.6640625" style="2" hidden="1"/>
    <col min="10249" max="10249" width="15.33203125" style="2" hidden="1"/>
    <col min="10250" max="10250" width="3.44140625" style="2" hidden="1"/>
    <col min="10251" max="10251" width="2" style="2" hidden="1"/>
    <col min="10252" max="10496" width="10.6640625" style="2" hidden="1"/>
    <col min="10497" max="10497" width="3.6640625" style="2" hidden="1"/>
    <col min="10498" max="10499" width="14.44140625" style="2" hidden="1"/>
    <col min="10500" max="10500" width="14.33203125" style="2" hidden="1"/>
    <col min="10501" max="10501" width="18.6640625" style="2" hidden="1"/>
    <col min="10502" max="10502" width="19" style="2" hidden="1"/>
    <col min="10503" max="10504" width="14.6640625" style="2" hidden="1"/>
    <col min="10505" max="10505" width="15.33203125" style="2" hidden="1"/>
    <col min="10506" max="10506" width="3.44140625" style="2" hidden="1"/>
    <col min="10507" max="10507" width="2" style="2" hidden="1"/>
    <col min="10508" max="10752" width="10.6640625" style="2" hidden="1"/>
    <col min="10753" max="10753" width="3.6640625" style="2" hidden="1"/>
    <col min="10754" max="10755" width="14.44140625" style="2" hidden="1"/>
    <col min="10756" max="10756" width="14.33203125" style="2" hidden="1"/>
    <col min="10757" max="10757" width="18.6640625" style="2" hidden="1"/>
    <col min="10758" max="10758" width="19" style="2" hidden="1"/>
    <col min="10759" max="10760" width="14.6640625" style="2" hidden="1"/>
    <col min="10761" max="10761" width="15.33203125" style="2" hidden="1"/>
    <col min="10762" max="10762" width="3.44140625" style="2" hidden="1"/>
    <col min="10763" max="10763" width="2" style="2" hidden="1"/>
    <col min="10764" max="11008" width="10.6640625" style="2" hidden="1"/>
    <col min="11009" max="11009" width="3.6640625" style="2" hidden="1"/>
    <col min="11010" max="11011" width="14.44140625" style="2" hidden="1"/>
    <col min="11012" max="11012" width="14.33203125" style="2" hidden="1"/>
    <col min="11013" max="11013" width="18.6640625" style="2" hidden="1"/>
    <col min="11014" max="11014" width="19" style="2" hidden="1"/>
    <col min="11015" max="11016" width="14.6640625" style="2" hidden="1"/>
    <col min="11017" max="11017" width="15.33203125" style="2" hidden="1"/>
    <col min="11018" max="11018" width="3.44140625" style="2" hidden="1"/>
    <col min="11019" max="11019" width="2" style="2" hidden="1"/>
    <col min="11020" max="11264" width="10.6640625" style="2" hidden="1"/>
    <col min="11265" max="11265" width="3.6640625" style="2" hidden="1"/>
    <col min="11266" max="11267" width="14.44140625" style="2" hidden="1"/>
    <col min="11268" max="11268" width="14.33203125" style="2" hidden="1"/>
    <col min="11269" max="11269" width="18.6640625" style="2" hidden="1"/>
    <col min="11270" max="11270" width="19" style="2" hidden="1"/>
    <col min="11271" max="11272" width="14.6640625" style="2" hidden="1"/>
    <col min="11273" max="11273" width="15.33203125" style="2" hidden="1"/>
    <col min="11274" max="11274" width="3.44140625" style="2" hidden="1"/>
    <col min="11275" max="11275" width="2" style="2" hidden="1"/>
    <col min="11276" max="11520" width="10.6640625" style="2" hidden="1"/>
    <col min="11521" max="11521" width="3.6640625" style="2" hidden="1"/>
    <col min="11522" max="11523" width="14.44140625" style="2" hidden="1"/>
    <col min="11524" max="11524" width="14.33203125" style="2" hidden="1"/>
    <col min="11525" max="11525" width="18.6640625" style="2" hidden="1"/>
    <col min="11526" max="11526" width="19" style="2" hidden="1"/>
    <col min="11527" max="11528" width="14.6640625" style="2" hidden="1"/>
    <col min="11529" max="11529" width="15.33203125" style="2" hidden="1"/>
    <col min="11530" max="11530" width="3.44140625" style="2" hidden="1"/>
    <col min="11531" max="11531" width="2" style="2" hidden="1"/>
    <col min="11532" max="11776" width="10.6640625" style="2" hidden="1"/>
    <col min="11777" max="11777" width="3.6640625" style="2" hidden="1"/>
    <col min="11778" max="11779" width="14.44140625" style="2" hidden="1"/>
    <col min="11780" max="11780" width="14.33203125" style="2" hidden="1"/>
    <col min="11781" max="11781" width="18.6640625" style="2" hidden="1"/>
    <col min="11782" max="11782" width="19" style="2" hidden="1"/>
    <col min="11783" max="11784" width="14.6640625" style="2" hidden="1"/>
    <col min="11785" max="11785" width="15.33203125" style="2" hidden="1"/>
    <col min="11786" max="11786" width="3.44140625" style="2" hidden="1"/>
    <col min="11787" max="11787" width="2" style="2" hidden="1"/>
    <col min="11788" max="12032" width="10.6640625" style="2" hidden="1"/>
    <col min="12033" max="12033" width="3.6640625" style="2" hidden="1"/>
    <col min="12034" max="12035" width="14.44140625" style="2" hidden="1"/>
    <col min="12036" max="12036" width="14.33203125" style="2" hidden="1"/>
    <col min="12037" max="12037" width="18.6640625" style="2" hidden="1"/>
    <col min="12038" max="12038" width="19" style="2" hidden="1"/>
    <col min="12039" max="12040" width="14.6640625" style="2" hidden="1"/>
    <col min="12041" max="12041" width="15.33203125" style="2" hidden="1"/>
    <col min="12042" max="12042" width="3.44140625" style="2" hidden="1"/>
    <col min="12043" max="12043" width="2" style="2" hidden="1"/>
    <col min="12044" max="12288" width="10.6640625" style="2" hidden="1"/>
    <col min="12289" max="12289" width="3.6640625" style="2" hidden="1"/>
    <col min="12290" max="12291" width="14.44140625" style="2" hidden="1"/>
    <col min="12292" max="12292" width="14.33203125" style="2" hidden="1"/>
    <col min="12293" max="12293" width="18.6640625" style="2" hidden="1"/>
    <col min="12294" max="12294" width="19" style="2" hidden="1"/>
    <col min="12295" max="12296" width="14.6640625" style="2" hidden="1"/>
    <col min="12297" max="12297" width="15.33203125" style="2" hidden="1"/>
    <col min="12298" max="12298" width="3.44140625" style="2" hidden="1"/>
    <col min="12299" max="12299" width="2" style="2" hidden="1"/>
    <col min="12300" max="12544" width="10.6640625" style="2" hidden="1"/>
    <col min="12545" max="12545" width="3.6640625" style="2" hidden="1"/>
    <col min="12546" max="12547" width="14.44140625" style="2" hidden="1"/>
    <col min="12548" max="12548" width="14.33203125" style="2" hidden="1"/>
    <col min="12549" max="12549" width="18.6640625" style="2" hidden="1"/>
    <col min="12550" max="12550" width="19" style="2" hidden="1"/>
    <col min="12551" max="12552" width="14.6640625" style="2" hidden="1"/>
    <col min="12553" max="12553" width="15.33203125" style="2" hidden="1"/>
    <col min="12554" max="12554" width="3.44140625" style="2" hidden="1"/>
    <col min="12555" max="12555" width="2" style="2" hidden="1"/>
    <col min="12556" max="12800" width="10.6640625" style="2" hidden="1"/>
    <col min="12801" max="12801" width="3.6640625" style="2" hidden="1"/>
    <col min="12802" max="12803" width="14.44140625" style="2" hidden="1"/>
    <col min="12804" max="12804" width="14.33203125" style="2" hidden="1"/>
    <col min="12805" max="12805" width="18.6640625" style="2" hidden="1"/>
    <col min="12806" max="12806" width="19" style="2" hidden="1"/>
    <col min="12807" max="12808" width="14.6640625" style="2" hidden="1"/>
    <col min="12809" max="12809" width="15.33203125" style="2" hidden="1"/>
    <col min="12810" max="12810" width="3.44140625" style="2" hidden="1"/>
    <col min="12811" max="12811" width="2" style="2" hidden="1"/>
    <col min="12812" max="13056" width="10.6640625" style="2" hidden="1"/>
    <col min="13057" max="13057" width="3.6640625" style="2" hidden="1"/>
    <col min="13058" max="13059" width="14.44140625" style="2" hidden="1"/>
    <col min="13060" max="13060" width="14.33203125" style="2" hidden="1"/>
    <col min="13061" max="13061" width="18.6640625" style="2" hidden="1"/>
    <col min="13062" max="13062" width="19" style="2" hidden="1"/>
    <col min="13063" max="13064" width="14.6640625" style="2" hidden="1"/>
    <col min="13065" max="13065" width="15.33203125" style="2" hidden="1"/>
    <col min="13066" max="13066" width="3.44140625" style="2" hidden="1"/>
    <col min="13067" max="13067" width="2" style="2" hidden="1"/>
    <col min="13068" max="13312" width="10.6640625" style="2" hidden="1"/>
    <col min="13313" max="13313" width="3.6640625" style="2" hidden="1"/>
    <col min="13314" max="13315" width="14.44140625" style="2" hidden="1"/>
    <col min="13316" max="13316" width="14.33203125" style="2" hidden="1"/>
    <col min="13317" max="13317" width="18.6640625" style="2" hidden="1"/>
    <col min="13318" max="13318" width="19" style="2" hidden="1"/>
    <col min="13319" max="13320" width="14.6640625" style="2" hidden="1"/>
    <col min="13321" max="13321" width="15.33203125" style="2" hidden="1"/>
    <col min="13322" max="13322" width="3.44140625" style="2" hidden="1"/>
    <col min="13323" max="13323" width="2" style="2" hidden="1"/>
    <col min="13324" max="13568" width="10.6640625" style="2" hidden="1"/>
    <col min="13569" max="13569" width="3.6640625" style="2" hidden="1"/>
    <col min="13570" max="13571" width="14.44140625" style="2" hidden="1"/>
    <col min="13572" max="13572" width="14.33203125" style="2" hidden="1"/>
    <col min="13573" max="13573" width="18.6640625" style="2" hidden="1"/>
    <col min="13574" max="13574" width="19" style="2" hidden="1"/>
    <col min="13575" max="13576" width="14.6640625" style="2" hidden="1"/>
    <col min="13577" max="13577" width="15.33203125" style="2" hidden="1"/>
    <col min="13578" max="13578" width="3.44140625" style="2" hidden="1"/>
    <col min="13579" max="13579" width="2" style="2" hidden="1"/>
    <col min="13580" max="13824" width="10.6640625" style="2" hidden="1"/>
    <col min="13825" max="13825" width="3.6640625" style="2" hidden="1"/>
    <col min="13826" max="13827" width="14.44140625" style="2" hidden="1"/>
    <col min="13828" max="13828" width="14.33203125" style="2" hidden="1"/>
    <col min="13829" max="13829" width="18.6640625" style="2" hidden="1"/>
    <col min="13830" max="13830" width="19" style="2" hidden="1"/>
    <col min="13831" max="13832" width="14.6640625" style="2" hidden="1"/>
    <col min="13833" max="13833" width="15.33203125" style="2" hidden="1"/>
    <col min="13834" max="13834" width="3.44140625" style="2" hidden="1"/>
    <col min="13835" max="13835" width="2" style="2" hidden="1"/>
    <col min="13836" max="14080" width="10.6640625" style="2" hidden="1"/>
    <col min="14081" max="14081" width="3.6640625" style="2" hidden="1"/>
    <col min="14082" max="14083" width="14.44140625" style="2" hidden="1"/>
    <col min="14084" max="14084" width="14.33203125" style="2" hidden="1"/>
    <col min="14085" max="14085" width="18.6640625" style="2" hidden="1"/>
    <col min="14086" max="14086" width="19" style="2" hidden="1"/>
    <col min="14087" max="14088" width="14.6640625" style="2" hidden="1"/>
    <col min="14089" max="14089" width="15.33203125" style="2" hidden="1"/>
    <col min="14090" max="14090" width="3.44140625" style="2" hidden="1"/>
    <col min="14091" max="14091" width="2" style="2" hidden="1"/>
    <col min="14092" max="14336" width="10.6640625" style="2" hidden="1"/>
    <col min="14337" max="14337" width="3.6640625" style="2" hidden="1"/>
    <col min="14338" max="14339" width="14.44140625" style="2" hidden="1"/>
    <col min="14340" max="14340" width="14.33203125" style="2" hidden="1"/>
    <col min="14341" max="14341" width="18.6640625" style="2" hidden="1"/>
    <col min="14342" max="14342" width="19" style="2" hidden="1"/>
    <col min="14343" max="14344" width="14.6640625" style="2" hidden="1"/>
    <col min="14345" max="14345" width="15.33203125" style="2" hidden="1"/>
    <col min="14346" max="14346" width="3.44140625" style="2" hidden="1"/>
    <col min="14347" max="14347" width="2" style="2" hidden="1"/>
    <col min="14348" max="14592" width="10.6640625" style="2" hidden="1"/>
    <col min="14593" max="14593" width="3.6640625" style="2" hidden="1"/>
    <col min="14594" max="14595" width="14.44140625" style="2" hidden="1"/>
    <col min="14596" max="14596" width="14.33203125" style="2" hidden="1"/>
    <col min="14597" max="14597" width="18.6640625" style="2" hidden="1"/>
    <col min="14598" max="14598" width="19" style="2" hidden="1"/>
    <col min="14599" max="14600" width="14.6640625" style="2" hidden="1"/>
    <col min="14601" max="14601" width="15.33203125" style="2" hidden="1"/>
    <col min="14602" max="14602" width="3.44140625" style="2" hidden="1"/>
    <col min="14603" max="14603" width="2" style="2" hidden="1"/>
    <col min="14604" max="14848" width="10.6640625" style="2" hidden="1"/>
    <col min="14849" max="14849" width="3.6640625" style="2" hidden="1"/>
    <col min="14850" max="14851" width="14.44140625" style="2" hidden="1"/>
    <col min="14852" max="14852" width="14.33203125" style="2" hidden="1"/>
    <col min="14853" max="14853" width="18.6640625" style="2" hidden="1"/>
    <col min="14854" max="14854" width="19" style="2" hidden="1"/>
    <col min="14855" max="14856" width="14.6640625" style="2" hidden="1"/>
    <col min="14857" max="14857" width="15.33203125" style="2" hidden="1"/>
    <col min="14858" max="14858" width="3.44140625" style="2" hidden="1"/>
    <col min="14859" max="14859" width="2" style="2" hidden="1"/>
    <col min="14860" max="15104" width="10.6640625" style="2" hidden="1"/>
    <col min="15105" max="15105" width="3.6640625" style="2" hidden="1"/>
    <col min="15106" max="15107" width="14.44140625" style="2" hidden="1"/>
    <col min="15108" max="15108" width="14.33203125" style="2" hidden="1"/>
    <col min="15109" max="15109" width="18.6640625" style="2" hidden="1"/>
    <col min="15110" max="15110" width="19" style="2" hidden="1"/>
    <col min="15111" max="15112" width="14.6640625" style="2" hidden="1"/>
    <col min="15113" max="15113" width="15.33203125" style="2" hidden="1"/>
    <col min="15114" max="15114" width="3.44140625" style="2" hidden="1"/>
    <col min="15115" max="15115" width="2" style="2" hidden="1"/>
    <col min="15116" max="15360" width="10.6640625" style="2" hidden="1"/>
    <col min="15361" max="15361" width="3.6640625" style="2" hidden="1"/>
    <col min="15362" max="15363" width="14.44140625" style="2" hidden="1"/>
    <col min="15364" max="15364" width="14.33203125" style="2" hidden="1"/>
    <col min="15365" max="15365" width="18.6640625" style="2" hidden="1"/>
    <col min="15366" max="15366" width="19" style="2" hidden="1"/>
    <col min="15367" max="15368" width="14.6640625" style="2" hidden="1"/>
    <col min="15369" max="15369" width="15.33203125" style="2" hidden="1"/>
    <col min="15370" max="15370" width="3.44140625" style="2" hidden="1"/>
    <col min="15371" max="15371" width="2" style="2" hidden="1"/>
    <col min="15372" max="15616" width="10.6640625" style="2" hidden="1"/>
    <col min="15617" max="15617" width="3.6640625" style="2" hidden="1"/>
    <col min="15618" max="15619" width="14.44140625" style="2" hidden="1"/>
    <col min="15620" max="15620" width="14.33203125" style="2" hidden="1"/>
    <col min="15621" max="15621" width="18.6640625" style="2" hidden="1"/>
    <col min="15622" max="15622" width="19" style="2" hidden="1"/>
    <col min="15623" max="15624" width="14.6640625" style="2" hidden="1"/>
    <col min="15625" max="15625" width="15.33203125" style="2" hidden="1"/>
    <col min="15626" max="15626" width="3.44140625" style="2" hidden="1"/>
    <col min="15627" max="15627" width="2" style="2" hidden="1"/>
    <col min="15628" max="15872" width="10.6640625" style="2" hidden="1"/>
    <col min="15873" max="15873" width="3.6640625" style="2" hidden="1"/>
    <col min="15874" max="15875" width="14.44140625" style="2" hidden="1"/>
    <col min="15876" max="15876" width="14.33203125" style="2" hidden="1"/>
    <col min="15877" max="15877" width="18.6640625" style="2" hidden="1"/>
    <col min="15878" max="15878" width="19" style="2" hidden="1"/>
    <col min="15879" max="15880" width="14.6640625" style="2" hidden="1"/>
    <col min="15881" max="15881" width="15.33203125" style="2" hidden="1"/>
    <col min="15882" max="15882" width="3.44140625" style="2" hidden="1"/>
    <col min="15883" max="15883" width="2" style="2" hidden="1"/>
    <col min="15884" max="16128" width="10.6640625" style="2" hidden="1"/>
    <col min="16129" max="16129" width="3.6640625" style="2" hidden="1"/>
    <col min="16130" max="16131" width="14.44140625" style="2" hidden="1"/>
    <col min="16132" max="16132" width="14.33203125" style="2" hidden="1"/>
    <col min="16133" max="16133" width="18.6640625" style="2" hidden="1"/>
    <col min="16134" max="16134" width="19" style="2" hidden="1"/>
    <col min="16135" max="16136" width="14.6640625" style="2" hidden="1"/>
    <col min="16137" max="16137" width="15.33203125" style="2" hidden="1"/>
    <col min="16138" max="16138" width="3.44140625" style="2" hidden="1"/>
    <col min="16139" max="16139" width="2" style="2" hidden="1"/>
    <col min="16140" max="16384" width="10.6640625" style="2" hidden="1"/>
  </cols>
  <sheetData>
    <row r="1" spans="1:11" x14ac:dyDescent="0.3">
      <c r="C1" s="129"/>
      <c r="D1" s="565" t="s">
        <v>287</v>
      </c>
      <c r="E1" s="566"/>
      <c r="F1" s="566"/>
      <c r="G1" s="566"/>
      <c r="H1" s="647" t="s">
        <v>288</v>
      </c>
      <c r="I1" s="647"/>
      <c r="J1" s="647"/>
    </row>
    <row r="2" spans="1:11" x14ac:dyDescent="0.3">
      <c r="B2" s="51" t="s">
        <v>77</v>
      </c>
      <c r="C2" s="130"/>
      <c r="D2" s="565" t="s">
        <v>6</v>
      </c>
      <c r="E2" s="648"/>
      <c r="F2" s="648"/>
      <c r="G2" s="648"/>
      <c r="H2" s="649"/>
      <c r="I2" s="649"/>
      <c r="J2" s="649"/>
    </row>
    <row r="3" spans="1:11" x14ac:dyDescent="0.3">
      <c r="B3" s="51" t="s">
        <v>289</v>
      </c>
      <c r="D3" s="542"/>
      <c r="E3" s="648"/>
      <c r="F3" s="648"/>
      <c r="G3" s="648"/>
      <c r="H3" s="649"/>
      <c r="I3" s="649"/>
      <c r="J3" s="649"/>
    </row>
    <row r="4" spans="1:11" ht="12.75" customHeight="1" x14ac:dyDescent="0.3">
      <c r="B4" s="51"/>
      <c r="D4" s="6"/>
      <c r="E4" s="650" t="s">
        <v>290</v>
      </c>
      <c r="F4" s="651"/>
      <c r="G4" s="96"/>
      <c r="H4" s="652" t="s">
        <v>49</v>
      </c>
      <c r="I4" s="653"/>
      <c r="J4" s="97"/>
    </row>
    <row r="5" spans="1:11" x14ac:dyDescent="0.3">
      <c r="D5" s="542" t="s">
        <v>12</v>
      </c>
      <c r="E5" s="648"/>
      <c r="F5" s="648"/>
      <c r="G5" s="648"/>
      <c r="H5" s="588" t="s">
        <v>291</v>
      </c>
      <c r="I5" s="588"/>
      <c r="J5" s="588"/>
    </row>
    <row r="6" spans="1:11" ht="15.75" customHeight="1" x14ac:dyDescent="0.25">
      <c r="A6" s="546"/>
      <c r="B6" s="654" t="s">
        <v>14</v>
      </c>
      <c r="C6" s="655"/>
      <c r="D6" s="656"/>
      <c r="E6" s="657" t="s">
        <v>292</v>
      </c>
      <c r="F6" s="658"/>
      <c r="G6" s="659" t="s">
        <v>366</v>
      </c>
      <c r="H6" s="660"/>
      <c r="I6" s="661"/>
      <c r="J6" s="556"/>
      <c r="K6" s="98"/>
    </row>
    <row r="7" spans="1:11" ht="15.75" customHeight="1" x14ac:dyDescent="0.25">
      <c r="A7" s="547"/>
      <c r="B7" s="662" t="s">
        <v>16</v>
      </c>
      <c r="C7" s="656"/>
      <c r="D7" s="99" t="s">
        <v>293</v>
      </c>
      <c r="E7" s="658"/>
      <c r="F7" s="658"/>
      <c r="G7" s="663" t="s">
        <v>83</v>
      </c>
      <c r="H7" s="663" t="s">
        <v>84</v>
      </c>
      <c r="I7" s="663" t="s">
        <v>85</v>
      </c>
      <c r="J7" s="557"/>
      <c r="K7" s="98"/>
    </row>
    <row r="8" spans="1:11" ht="15.75" customHeight="1" x14ac:dyDescent="0.25">
      <c r="A8" s="547"/>
      <c r="B8" s="100" t="s">
        <v>294</v>
      </c>
      <c r="C8" s="100" t="s">
        <v>295</v>
      </c>
      <c r="D8" s="101" t="s">
        <v>24</v>
      </c>
      <c r="E8" s="658"/>
      <c r="F8" s="658"/>
      <c r="G8" s="664"/>
      <c r="H8" s="666"/>
      <c r="I8" s="664"/>
      <c r="J8" s="557"/>
      <c r="K8" s="98"/>
    </row>
    <row r="9" spans="1:11" ht="15.75" customHeight="1" x14ac:dyDescent="0.25">
      <c r="A9" s="548"/>
      <c r="B9" s="181" t="s">
        <v>363</v>
      </c>
      <c r="C9" s="181" t="s">
        <v>364</v>
      </c>
      <c r="D9" s="182" t="s">
        <v>365</v>
      </c>
      <c r="E9" s="658"/>
      <c r="F9" s="658"/>
      <c r="G9" s="665"/>
      <c r="H9" s="667"/>
      <c r="I9" s="665"/>
      <c r="J9" s="558"/>
      <c r="K9" s="98"/>
    </row>
    <row r="10" spans="1:11" ht="12" customHeight="1" x14ac:dyDescent="0.25">
      <c r="A10" s="16"/>
      <c r="B10" s="152"/>
      <c r="C10" s="152"/>
      <c r="D10" s="152"/>
      <c r="E10" s="668" t="s">
        <v>296</v>
      </c>
      <c r="F10" s="669"/>
      <c r="G10" s="53"/>
      <c r="H10" s="53"/>
      <c r="I10" s="53"/>
      <c r="J10" s="53"/>
      <c r="K10" s="102"/>
    </row>
    <row r="11" spans="1:11" ht="12" customHeight="1" x14ac:dyDescent="0.25">
      <c r="A11" s="19">
        <v>1</v>
      </c>
      <c r="B11" s="183">
        <v>17930</v>
      </c>
      <c r="C11" s="183">
        <v>9446</v>
      </c>
      <c r="D11" s="183">
        <v>3439</v>
      </c>
      <c r="E11" s="584" t="s">
        <v>297</v>
      </c>
      <c r="F11" s="584"/>
      <c r="G11" s="183">
        <v>0</v>
      </c>
      <c r="H11" s="109">
        <v>0</v>
      </c>
      <c r="I11" s="109">
        <v>0</v>
      </c>
      <c r="J11" s="19">
        <v>1</v>
      </c>
      <c r="K11" s="102"/>
    </row>
    <row r="12" spans="1:11" ht="12" customHeight="1" x14ac:dyDescent="0.25">
      <c r="A12" s="19">
        <v>2</v>
      </c>
      <c r="B12" s="183"/>
      <c r="C12" s="183"/>
      <c r="D12" s="183"/>
      <c r="E12" s="584" t="s">
        <v>298</v>
      </c>
      <c r="F12" s="584"/>
      <c r="G12" s="109"/>
      <c r="H12" s="109"/>
      <c r="I12" s="109"/>
      <c r="J12" s="19">
        <v>2</v>
      </c>
      <c r="K12" s="102"/>
    </row>
    <row r="13" spans="1:11" ht="12" customHeight="1" x14ac:dyDescent="0.25">
      <c r="A13" s="19">
        <v>3</v>
      </c>
      <c r="B13" s="183"/>
      <c r="C13" s="183"/>
      <c r="D13" s="183"/>
      <c r="E13" s="584" t="s">
        <v>299</v>
      </c>
      <c r="F13" s="584"/>
      <c r="G13" s="109"/>
      <c r="H13" s="109"/>
      <c r="I13" s="109"/>
      <c r="J13" s="19">
        <v>3</v>
      </c>
      <c r="K13" s="102"/>
    </row>
    <row r="14" spans="1:11" ht="12" customHeight="1" x14ac:dyDescent="0.25">
      <c r="A14" s="19">
        <v>4</v>
      </c>
      <c r="B14" s="183"/>
      <c r="C14" s="183"/>
      <c r="D14" s="183"/>
      <c r="E14" s="584" t="s">
        <v>32</v>
      </c>
      <c r="F14" s="584"/>
      <c r="G14" s="109"/>
      <c r="H14" s="109"/>
      <c r="I14" s="109"/>
      <c r="J14" s="19">
        <v>4</v>
      </c>
      <c r="K14" s="102"/>
    </row>
    <row r="15" spans="1:11" ht="12" customHeight="1" x14ac:dyDescent="0.25">
      <c r="A15" s="19">
        <v>5</v>
      </c>
      <c r="B15" s="183">
        <v>0</v>
      </c>
      <c r="C15" s="183"/>
      <c r="D15" s="183"/>
      <c r="E15" s="584" t="s">
        <v>300</v>
      </c>
      <c r="F15" s="584"/>
      <c r="G15" s="109"/>
      <c r="H15" s="109"/>
      <c r="I15" s="109"/>
      <c r="J15" s="19">
        <v>5</v>
      </c>
      <c r="K15" s="102"/>
    </row>
    <row r="16" spans="1:11" ht="12" customHeight="1" x14ac:dyDescent="0.25">
      <c r="A16" s="19">
        <v>6</v>
      </c>
      <c r="B16" s="183">
        <v>0</v>
      </c>
      <c r="C16" s="183"/>
      <c r="D16" s="183"/>
      <c r="E16" s="670" t="s">
        <v>301</v>
      </c>
      <c r="F16" s="670"/>
      <c r="G16" s="109"/>
      <c r="H16" s="109"/>
      <c r="I16" s="109"/>
      <c r="J16" s="19">
        <v>6</v>
      </c>
      <c r="K16" s="102"/>
    </row>
    <row r="17" spans="1:11" ht="12" customHeight="1" x14ac:dyDescent="0.25">
      <c r="A17" s="19">
        <v>7</v>
      </c>
      <c r="B17" s="183">
        <v>0</v>
      </c>
      <c r="C17" s="183">
        <f>SUM(C11:C16)</f>
        <v>9446</v>
      </c>
      <c r="D17" s="183">
        <f>SUM(D11:D16)</f>
        <v>3439</v>
      </c>
      <c r="E17" s="584" t="s">
        <v>302</v>
      </c>
      <c r="F17" s="584"/>
      <c r="G17" s="109">
        <v>0</v>
      </c>
      <c r="H17" s="109">
        <v>0</v>
      </c>
      <c r="I17" s="109">
        <v>0</v>
      </c>
      <c r="J17" s="19">
        <v>7</v>
      </c>
      <c r="K17" s="102"/>
    </row>
    <row r="18" spans="1:11" ht="12" customHeight="1" x14ac:dyDescent="0.25">
      <c r="A18" s="19">
        <v>8</v>
      </c>
      <c r="B18" s="184"/>
      <c r="C18" s="184"/>
      <c r="D18" s="183"/>
      <c r="E18" s="584" t="s">
        <v>303</v>
      </c>
      <c r="F18" s="584"/>
      <c r="G18" s="109"/>
      <c r="H18" s="109"/>
      <c r="I18" s="109"/>
      <c r="J18" s="19" t="s">
        <v>304</v>
      </c>
      <c r="K18" s="102"/>
    </row>
    <row r="19" spans="1:11" ht="12" customHeight="1" thickBot="1" x14ac:dyDescent="0.3">
      <c r="A19" s="23">
        <v>9</v>
      </c>
      <c r="B19" s="185"/>
      <c r="C19" s="185"/>
      <c r="D19" s="186"/>
      <c r="E19" s="674" t="s">
        <v>305</v>
      </c>
      <c r="F19" s="674"/>
      <c r="G19" s="105"/>
      <c r="H19" s="105"/>
      <c r="I19" s="105"/>
      <c r="J19" s="23">
        <v>9</v>
      </c>
      <c r="K19" s="102"/>
    </row>
    <row r="20" spans="1:11" s="73" customFormat="1" ht="21.75" customHeight="1" thickBot="1" x14ac:dyDescent="0.3">
      <c r="A20" s="45">
        <v>10</v>
      </c>
      <c r="B20" s="187">
        <f>+B19+B17</f>
        <v>0</v>
      </c>
      <c r="C20" s="187">
        <v>9446</v>
      </c>
      <c r="D20" s="187">
        <f>+D18+D17</f>
        <v>3439</v>
      </c>
      <c r="E20" s="595" t="s">
        <v>306</v>
      </c>
      <c r="F20" s="595"/>
      <c r="G20" s="124">
        <f>+G18+G17</f>
        <v>0</v>
      </c>
      <c r="H20" s="124">
        <f>+H18+H17</f>
        <v>0</v>
      </c>
      <c r="I20" s="124">
        <f>+I18+I17</f>
        <v>0</v>
      </c>
      <c r="J20" s="46">
        <v>10</v>
      </c>
      <c r="K20" s="106"/>
    </row>
    <row r="21" spans="1:11" ht="12" customHeight="1" x14ac:dyDescent="0.25">
      <c r="A21" s="675"/>
      <c r="B21" s="188"/>
      <c r="C21" s="188"/>
      <c r="D21" s="188"/>
      <c r="E21" s="676" t="s">
        <v>307</v>
      </c>
      <c r="F21" s="677"/>
      <c r="G21" s="107"/>
      <c r="H21" s="107"/>
      <c r="I21" s="107"/>
      <c r="J21" s="675"/>
      <c r="K21" s="102"/>
    </row>
    <row r="22" spans="1:11" ht="12" customHeight="1" x14ac:dyDescent="0.25">
      <c r="A22" s="675"/>
      <c r="B22" s="188"/>
      <c r="C22" s="188"/>
      <c r="D22" s="188"/>
      <c r="E22" s="673" t="s">
        <v>308</v>
      </c>
      <c r="F22" s="673"/>
      <c r="G22" s="107"/>
      <c r="H22" s="107"/>
      <c r="I22" s="107"/>
      <c r="J22" s="675"/>
      <c r="K22" s="102"/>
    </row>
    <row r="23" spans="1:11" ht="12" customHeight="1" x14ac:dyDescent="0.25">
      <c r="A23" s="672"/>
      <c r="B23" s="189"/>
      <c r="C23" s="189"/>
      <c r="D23" s="189"/>
      <c r="E23" s="54" t="s">
        <v>309</v>
      </c>
      <c r="F23" s="54" t="s">
        <v>310</v>
      </c>
      <c r="G23" s="108"/>
      <c r="H23" s="108"/>
      <c r="I23" s="108"/>
      <c r="J23" s="672"/>
      <c r="K23" s="102"/>
    </row>
    <row r="24" spans="1:11" ht="12" customHeight="1" x14ac:dyDescent="0.25">
      <c r="A24" s="19">
        <v>11</v>
      </c>
      <c r="B24" s="183">
        <v>5330</v>
      </c>
      <c r="C24" s="183">
        <v>5865</v>
      </c>
      <c r="D24" s="183">
        <v>0</v>
      </c>
      <c r="E24" s="103" t="s">
        <v>311</v>
      </c>
      <c r="F24" s="103" t="s">
        <v>312</v>
      </c>
      <c r="G24" s="109"/>
      <c r="H24" s="109"/>
      <c r="I24" s="109"/>
      <c r="J24" s="19">
        <v>11</v>
      </c>
      <c r="K24" s="102"/>
    </row>
    <row r="25" spans="1:11" ht="12" customHeight="1" x14ac:dyDescent="0.25">
      <c r="A25" s="19">
        <v>12</v>
      </c>
      <c r="B25" s="183"/>
      <c r="C25" s="183"/>
      <c r="D25" s="183"/>
      <c r="E25" s="103" t="s">
        <v>313</v>
      </c>
      <c r="F25" s="103"/>
      <c r="G25" s="109"/>
      <c r="H25" s="109"/>
      <c r="I25" s="109"/>
      <c r="J25" s="19">
        <v>12</v>
      </c>
      <c r="K25" s="102"/>
    </row>
    <row r="26" spans="1:11" ht="12" customHeight="1" x14ac:dyDescent="0.25">
      <c r="A26" s="19">
        <v>13</v>
      </c>
      <c r="B26" s="183"/>
      <c r="C26" s="183"/>
      <c r="D26" s="183"/>
      <c r="E26" s="103" t="s">
        <v>314</v>
      </c>
      <c r="F26" s="103"/>
      <c r="G26" s="109"/>
      <c r="H26" s="109"/>
      <c r="I26" s="109"/>
      <c r="J26" s="19">
        <v>13</v>
      </c>
      <c r="K26" s="102"/>
    </row>
    <row r="27" spans="1:11" ht="12" customHeight="1" x14ac:dyDescent="0.25">
      <c r="A27" s="19">
        <v>14</v>
      </c>
      <c r="B27" s="183">
        <f>SUM(B24:B26)</f>
        <v>5330</v>
      </c>
      <c r="C27" s="183">
        <f>SUM(C24:C26)</f>
        <v>5865</v>
      </c>
      <c r="D27" s="183">
        <f>SUM(D24:D26)</f>
        <v>0</v>
      </c>
      <c r="E27" s="584" t="s">
        <v>315</v>
      </c>
      <c r="F27" s="678"/>
      <c r="G27" s="109">
        <f>SUM(G24:G26)</f>
        <v>0</v>
      </c>
      <c r="H27" s="109">
        <v>0</v>
      </c>
      <c r="I27" s="109">
        <v>0</v>
      </c>
      <c r="J27" s="19">
        <v>14</v>
      </c>
      <c r="K27" s="102"/>
    </row>
    <row r="28" spans="1:11" ht="12" customHeight="1" x14ac:dyDescent="0.25">
      <c r="A28" s="671"/>
      <c r="B28" s="186"/>
      <c r="C28" s="186"/>
      <c r="D28" s="186"/>
      <c r="E28" s="673" t="s">
        <v>316</v>
      </c>
      <c r="F28" s="673"/>
      <c r="G28" s="105"/>
      <c r="H28" s="105"/>
      <c r="I28" s="105"/>
      <c r="J28" s="671"/>
      <c r="K28" s="102"/>
    </row>
    <row r="29" spans="1:11" ht="12" customHeight="1" x14ac:dyDescent="0.25">
      <c r="A29" s="672"/>
      <c r="B29" s="189"/>
      <c r="C29" s="189"/>
      <c r="D29" s="189"/>
      <c r="E29" s="54" t="s">
        <v>309</v>
      </c>
      <c r="F29" s="54" t="s">
        <v>310</v>
      </c>
      <c r="G29" s="108"/>
      <c r="H29" s="108"/>
      <c r="I29" s="108"/>
      <c r="J29" s="672"/>
      <c r="K29" s="102"/>
    </row>
    <row r="30" spans="1:11" ht="12" customHeight="1" x14ac:dyDescent="0.25">
      <c r="A30" s="19">
        <v>15</v>
      </c>
      <c r="B30" s="183">
        <v>1740</v>
      </c>
      <c r="C30" s="183">
        <v>142</v>
      </c>
      <c r="D30" s="183">
        <v>0</v>
      </c>
      <c r="E30" s="103" t="s">
        <v>317</v>
      </c>
      <c r="F30" s="103" t="s">
        <v>312</v>
      </c>
      <c r="G30" s="109"/>
      <c r="H30" s="109"/>
      <c r="I30" s="109"/>
      <c r="J30" s="19">
        <v>15</v>
      </c>
      <c r="K30" s="102"/>
    </row>
    <row r="31" spans="1:11" ht="12" customHeight="1" x14ac:dyDescent="0.25">
      <c r="A31" s="19">
        <v>16</v>
      </c>
      <c r="B31" s="183"/>
      <c r="C31" s="183"/>
      <c r="D31" s="183"/>
      <c r="E31" s="103" t="s">
        <v>318</v>
      </c>
      <c r="F31" s="103"/>
      <c r="G31" s="109"/>
      <c r="H31" s="109"/>
      <c r="I31" s="109"/>
      <c r="J31" s="19">
        <v>16</v>
      </c>
      <c r="K31" s="102"/>
    </row>
    <row r="32" spans="1:11" ht="12" customHeight="1" x14ac:dyDescent="0.25">
      <c r="A32" s="19">
        <v>17</v>
      </c>
      <c r="B32" s="183"/>
      <c r="C32" s="183"/>
      <c r="D32" s="183"/>
      <c r="E32" s="103" t="s">
        <v>319</v>
      </c>
      <c r="F32" s="103"/>
      <c r="G32" s="109"/>
      <c r="H32" s="109"/>
      <c r="I32" s="109"/>
      <c r="J32" s="19">
        <v>17</v>
      </c>
      <c r="K32" s="102"/>
    </row>
    <row r="33" spans="1:11" ht="12" customHeight="1" x14ac:dyDescent="0.25">
      <c r="A33" s="19">
        <v>18</v>
      </c>
      <c r="B33" s="183">
        <f>SUM(B30:B32)</f>
        <v>1740</v>
      </c>
      <c r="C33" s="183">
        <f>SUM(C30:C32)</f>
        <v>142</v>
      </c>
      <c r="D33" s="183">
        <f>SUM(D30:D32)</f>
        <v>0</v>
      </c>
      <c r="E33" s="584" t="s">
        <v>320</v>
      </c>
      <c r="F33" s="678"/>
      <c r="G33" s="109">
        <f>SUM(G30:G32)</f>
        <v>0</v>
      </c>
      <c r="H33" s="109">
        <v>0</v>
      </c>
      <c r="I33" s="109">
        <v>0</v>
      </c>
      <c r="J33" s="19">
        <v>18</v>
      </c>
      <c r="K33" s="102"/>
    </row>
    <row r="34" spans="1:11" ht="12" customHeight="1" x14ac:dyDescent="0.25">
      <c r="A34" s="671"/>
      <c r="B34" s="186"/>
      <c r="C34" s="186"/>
      <c r="D34" s="186"/>
      <c r="E34" s="673" t="s">
        <v>321</v>
      </c>
      <c r="F34" s="673"/>
      <c r="G34" s="105"/>
      <c r="H34" s="105"/>
      <c r="I34" s="105"/>
      <c r="J34" s="671"/>
      <c r="K34" s="102"/>
    </row>
    <row r="35" spans="1:11" ht="12" customHeight="1" x14ac:dyDescent="0.25">
      <c r="A35" s="672"/>
      <c r="B35" s="189"/>
      <c r="C35" s="189"/>
      <c r="D35" s="189"/>
      <c r="E35" s="54" t="s">
        <v>309</v>
      </c>
      <c r="F35" s="54" t="s">
        <v>322</v>
      </c>
      <c r="G35" s="108"/>
      <c r="H35" s="108"/>
      <c r="I35" s="108"/>
      <c r="J35" s="672"/>
      <c r="K35" s="102"/>
    </row>
    <row r="36" spans="1:11" ht="12" customHeight="1" x14ac:dyDescent="0.25">
      <c r="A36" s="19">
        <v>19</v>
      </c>
      <c r="B36" s="184"/>
      <c r="C36" s="184"/>
      <c r="D36" s="183"/>
      <c r="E36" s="103" t="s">
        <v>323</v>
      </c>
      <c r="F36" s="103"/>
      <c r="G36" s="109"/>
      <c r="H36" s="109"/>
      <c r="I36" s="109"/>
      <c r="J36" s="19">
        <v>19</v>
      </c>
      <c r="K36" s="102"/>
    </row>
    <row r="37" spans="1:11" ht="12" customHeight="1" x14ac:dyDescent="0.25">
      <c r="A37" s="19">
        <v>20</v>
      </c>
      <c r="B37" s="184"/>
      <c r="C37" s="184"/>
      <c r="D37" s="183"/>
      <c r="E37" s="103" t="s">
        <v>324</v>
      </c>
      <c r="F37" s="103"/>
      <c r="G37" s="109"/>
      <c r="H37" s="109"/>
      <c r="I37" s="109"/>
      <c r="J37" s="19">
        <v>20</v>
      </c>
      <c r="K37" s="102"/>
    </row>
    <row r="38" spans="1:11" ht="12" customHeight="1" x14ac:dyDescent="0.25">
      <c r="A38" s="19">
        <v>21</v>
      </c>
      <c r="B38" s="184"/>
      <c r="C38" s="184"/>
      <c r="D38" s="183"/>
      <c r="E38" s="103" t="s">
        <v>325</v>
      </c>
      <c r="F38" s="103"/>
      <c r="G38" s="109"/>
      <c r="H38" s="109"/>
      <c r="I38" s="109"/>
      <c r="J38" s="19">
        <v>21</v>
      </c>
      <c r="K38" s="102"/>
    </row>
    <row r="39" spans="1:11" ht="12" customHeight="1" x14ac:dyDescent="0.25">
      <c r="A39" s="19">
        <v>22</v>
      </c>
      <c r="B39" s="183">
        <v>0</v>
      </c>
      <c r="C39" s="184"/>
      <c r="D39" s="184"/>
      <c r="E39" s="679" t="s">
        <v>326</v>
      </c>
      <c r="F39" s="680"/>
      <c r="G39" s="104"/>
      <c r="H39" s="104"/>
      <c r="I39" s="104"/>
      <c r="J39" s="19">
        <v>22</v>
      </c>
      <c r="K39" s="102"/>
    </row>
    <row r="40" spans="1:11" ht="12" customHeight="1" x14ac:dyDescent="0.25">
      <c r="A40" s="19">
        <v>23</v>
      </c>
      <c r="B40" s="184"/>
      <c r="C40" s="183">
        <v>0</v>
      </c>
      <c r="D40" s="183">
        <v>0</v>
      </c>
      <c r="E40" s="679" t="s">
        <v>327</v>
      </c>
      <c r="F40" s="680"/>
      <c r="G40" s="109">
        <v>0</v>
      </c>
      <c r="H40" s="109">
        <v>0</v>
      </c>
      <c r="I40" s="109">
        <v>0</v>
      </c>
      <c r="J40" s="19">
        <v>23</v>
      </c>
      <c r="K40" s="102"/>
    </row>
    <row r="41" spans="1:11" ht="12" customHeight="1" x14ac:dyDescent="0.25">
      <c r="A41" s="19">
        <v>24</v>
      </c>
      <c r="B41" s="183"/>
      <c r="C41" s="183"/>
      <c r="D41" s="183">
        <v>3439</v>
      </c>
      <c r="E41" s="572" t="s">
        <v>332</v>
      </c>
      <c r="F41" s="574"/>
      <c r="G41" s="109">
        <v>0</v>
      </c>
      <c r="H41" s="109">
        <v>0</v>
      </c>
      <c r="I41" s="109">
        <v>0</v>
      </c>
      <c r="J41" s="19">
        <v>24</v>
      </c>
      <c r="K41" s="102"/>
    </row>
    <row r="42" spans="1:11" ht="12" customHeight="1" thickBot="1" x14ac:dyDescent="0.3">
      <c r="A42" s="23">
        <v>25</v>
      </c>
      <c r="B42" s="185"/>
      <c r="C42" s="185"/>
      <c r="D42" s="185"/>
      <c r="E42" s="681" t="s">
        <v>328</v>
      </c>
      <c r="F42" s="682"/>
      <c r="G42" s="123"/>
      <c r="H42" s="123"/>
      <c r="I42" s="123"/>
      <c r="J42" s="23">
        <v>25</v>
      </c>
      <c r="K42" s="102"/>
    </row>
    <row r="43" spans="1:11" s="73" customFormat="1" ht="21.75" customHeight="1" thickBot="1" x14ac:dyDescent="0.3">
      <c r="A43" s="65">
        <v>26</v>
      </c>
      <c r="B43" s="187">
        <f>+B27+B33+B39+B41+B42</f>
        <v>7070</v>
      </c>
      <c r="C43" s="187">
        <v>3439</v>
      </c>
      <c r="D43" s="187">
        <f>+D27+D33+D36+D37+D38+D40+D41+D42</f>
        <v>3439</v>
      </c>
      <c r="E43" s="683" t="s">
        <v>329</v>
      </c>
      <c r="F43" s="683"/>
      <c r="G43" s="124">
        <f>G27+G33+G40+G41</f>
        <v>0</v>
      </c>
      <c r="H43" s="124">
        <f>+H27+H33+H36+H37+H38+H40+H41+H42</f>
        <v>0</v>
      </c>
      <c r="I43" s="124">
        <f>+I27+I33+I36+I37+I38+I40+I41+I42</f>
        <v>0</v>
      </c>
      <c r="J43" s="110">
        <v>26</v>
      </c>
      <c r="K43" s="111"/>
    </row>
    <row r="44" spans="1:11" ht="15" x14ac:dyDescent="0.25">
      <c r="B44" s="42" t="s">
        <v>330</v>
      </c>
      <c r="D44" s="684" t="s">
        <v>331</v>
      </c>
      <c r="E44" s="684"/>
      <c r="F44" s="684"/>
      <c r="G44" s="684"/>
      <c r="I44" s="112"/>
    </row>
    <row r="45" spans="1:11" ht="11.1" customHeight="1" x14ac:dyDescent="0.25">
      <c r="D45" s="641"/>
      <c r="E45" s="641"/>
      <c r="F45" s="641"/>
      <c r="G45" s="641"/>
    </row>
    <row r="46" spans="1:11" ht="11.1" customHeight="1" x14ac:dyDescent="0.3"/>
    <row r="47" spans="1:11" ht="19.5" customHeight="1" x14ac:dyDescent="0.3"/>
    <row r="48" spans="1:11" ht="10.5" hidden="1" customHeight="1" x14ac:dyDescent="0.3"/>
    <row r="49" ht="10.5" hidden="1" customHeight="1" x14ac:dyDescent="0.3"/>
    <row r="50" ht="10.5" hidden="1" customHeight="1" x14ac:dyDescent="0.3"/>
    <row r="51" ht="10.5" hidden="1" customHeight="1" x14ac:dyDescent="0.3"/>
    <row r="52" ht="10.5" hidden="1" customHeight="1" x14ac:dyDescent="0.3"/>
    <row r="53" ht="10.5" hidden="1" customHeight="1" x14ac:dyDescent="0.3"/>
    <row r="54" ht="10.5" hidden="1" customHeight="1" x14ac:dyDescent="0.3"/>
    <row r="55" ht="10.5" hidden="1" customHeight="1" x14ac:dyDescent="0.3"/>
    <row r="56" ht="10.5" hidden="1" customHeight="1" x14ac:dyDescent="0.3"/>
    <row r="57" ht="9.75" hidden="1" customHeight="1" x14ac:dyDescent="0.3"/>
    <row r="58" ht="9.75" hidden="1" customHeight="1" x14ac:dyDescent="0.3"/>
    <row r="59" ht="9.75" hidden="1" customHeight="1" x14ac:dyDescent="0.3"/>
    <row r="60" ht="9.75" hidden="1" customHeight="1" x14ac:dyDescent="0.3"/>
    <row r="61" ht="9.75" hidden="1" customHeight="1" x14ac:dyDescent="0.3"/>
    <row r="62" ht="9.75" hidden="1" customHeight="1" x14ac:dyDescent="0.3"/>
    <row r="63" ht="9.75" hidden="1" customHeight="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row r="1696" hidden="1" x14ac:dyDescent="0.3"/>
    <row r="1697" hidden="1" x14ac:dyDescent="0.3"/>
    <row r="1698" hidden="1" x14ac:dyDescent="0.3"/>
    <row r="1699" hidden="1" x14ac:dyDescent="0.3"/>
    <row r="1700" hidden="1" x14ac:dyDescent="0.3"/>
    <row r="1701" hidden="1" x14ac:dyDescent="0.3"/>
    <row r="1702" hidden="1" x14ac:dyDescent="0.3"/>
    <row r="1703" hidden="1" x14ac:dyDescent="0.3"/>
    <row r="1704" hidden="1" x14ac:dyDescent="0.3"/>
    <row r="1705" hidden="1" x14ac:dyDescent="0.3"/>
    <row r="1706" hidden="1" x14ac:dyDescent="0.3"/>
    <row r="1707" hidden="1" x14ac:dyDescent="0.3"/>
    <row r="1708" hidden="1" x14ac:dyDescent="0.3"/>
    <row r="1709" hidden="1" x14ac:dyDescent="0.3"/>
    <row r="1710" hidden="1" x14ac:dyDescent="0.3"/>
    <row r="1711" hidden="1" x14ac:dyDescent="0.3"/>
    <row r="1712" hidden="1" x14ac:dyDescent="0.3"/>
    <row r="1713" hidden="1" x14ac:dyDescent="0.3"/>
    <row r="1714" hidden="1" x14ac:dyDescent="0.3"/>
    <row r="1715" hidden="1" x14ac:dyDescent="0.3"/>
    <row r="1716" hidden="1" x14ac:dyDescent="0.3"/>
    <row r="1717" hidden="1" x14ac:dyDescent="0.3"/>
    <row r="1718" hidden="1" x14ac:dyDescent="0.3"/>
    <row r="1719" hidden="1" x14ac:dyDescent="0.3"/>
    <row r="1720" hidden="1" x14ac:dyDescent="0.3"/>
    <row r="1721" hidden="1" x14ac:dyDescent="0.3"/>
    <row r="1722" hidden="1" x14ac:dyDescent="0.3"/>
    <row r="1723" hidden="1" x14ac:dyDescent="0.3"/>
    <row r="1724" hidden="1" x14ac:dyDescent="0.3"/>
    <row r="1725" hidden="1" x14ac:dyDescent="0.3"/>
    <row r="1726" hidden="1" x14ac:dyDescent="0.3"/>
    <row r="1727" hidden="1" x14ac:dyDescent="0.3"/>
    <row r="1728" hidden="1" x14ac:dyDescent="0.3"/>
    <row r="1729" hidden="1" x14ac:dyDescent="0.3"/>
    <row r="1730" hidden="1" x14ac:dyDescent="0.3"/>
    <row r="1731" hidden="1" x14ac:dyDescent="0.3"/>
    <row r="1732" hidden="1" x14ac:dyDescent="0.3"/>
    <row r="1733" hidden="1" x14ac:dyDescent="0.3"/>
    <row r="1734" hidden="1" x14ac:dyDescent="0.3"/>
    <row r="1735" hidden="1" x14ac:dyDescent="0.3"/>
    <row r="1736" hidden="1" x14ac:dyDescent="0.3"/>
    <row r="1737" hidden="1" x14ac:dyDescent="0.3"/>
    <row r="1738" hidden="1" x14ac:dyDescent="0.3"/>
    <row r="1739" hidden="1" x14ac:dyDescent="0.3"/>
    <row r="1740" hidden="1" x14ac:dyDescent="0.3"/>
    <row r="1741" hidden="1" x14ac:dyDescent="0.3"/>
    <row r="1742" hidden="1" x14ac:dyDescent="0.3"/>
    <row r="1743" hidden="1" x14ac:dyDescent="0.3"/>
    <row r="1744" hidden="1" x14ac:dyDescent="0.3"/>
    <row r="1745" hidden="1" x14ac:dyDescent="0.3"/>
    <row r="1746" hidden="1" x14ac:dyDescent="0.3"/>
    <row r="1747" hidden="1" x14ac:dyDescent="0.3"/>
    <row r="1748" hidden="1" x14ac:dyDescent="0.3"/>
    <row r="1749" hidden="1" x14ac:dyDescent="0.3"/>
    <row r="1750" hidden="1" x14ac:dyDescent="0.3"/>
    <row r="1751" hidden="1" x14ac:dyDescent="0.3"/>
    <row r="1752" hidden="1" x14ac:dyDescent="0.3"/>
    <row r="1753" hidden="1" x14ac:dyDescent="0.3"/>
    <row r="1754" hidden="1" x14ac:dyDescent="0.3"/>
    <row r="1755" hidden="1" x14ac:dyDescent="0.3"/>
    <row r="1756" hidden="1" x14ac:dyDescent="0.3"/>
    <row r="1757" hidden="1" x14ac:dyDescent="0.3"/>
    <row r="1758" hidden="1" x14ac:dyDescent="0.3"/>
    <row r="1759" hidden="1" x14ac:dyDescent="0.3"/>
    <row r="1760" hidden="1" x14ac:dyDescent="0.3"/>
    <row r="1761" hidden="1" x14ac:dyDescent="0.3"/>
    <row r="1762" hidden="1" x14ac:dyDescent="0.3"/>
    <row r="1763" hidden="1" x14ac:dyDescent="0.3"/>
    <row r="1764" hidden="1" x14ac:dyDescent="0.3"/>
    <row r="1765" hidden="1" x14ac:dyDescent="0.3"/>
    <row r="1766" hidden="1" x14ac:dyDescent="0.3"/>
    <row r="1767" hidden="1" x14ac:dyDescent="0.3"/>
    <row r="1768" hidden="1" x14ac:dyDescent="0.3"/>
    <row r="1769" hidden="1" x14ac:dyDescent="0.3"/>
    <row r="1770" hidden="1" x14ac:dyDescent="0.3"/>
    <row r="1771" hidden="1" x14ac:dyDescent="0.3"/>
    <row r="1772" hidden="1" x14ac:dyDescent="0.3"/>
    <row r="1773" hidden="1" x14ac:dyDescent="0.3"/>
    <row r="1774" hidden="1" x14ac:dyDescent="0.3"/>
    <row r="1775" hidden="1" x14ac:dyDescent="0.3"/>
    <row r="1776" hidden="1" x14ac:dyDescent="0.3"/>
    <row r="1777" hidden="1" x14ac:dyDescent="0.3"/>
    <row r="1778" hidden="1" x14ac:dyDescent="0.3"/>
    <row r="1779" hidden="1" x14ac:dyDescent="0.3"/>
    <row r="1780" hidden="1" x14ac:dyDescent="0.3"/>
    <row r="1781" hidden="1" x14ac:dyDescent="0.3"/>
    <row r="1782" hidden="1" x14ac:dyDescent="0.3"/>
    <row r="1783" hidden="1" x14ac:dyDescent="0.3"/>
    <row r="1784" hidden="1" x14ac:dyDescent="0.3"/>
    <row r="1785" hidden="1" x14ac:dyDescent="0.3"/>
    <row r="1786" hidden="1" x14ac:dyDescent="0.3"/>
    <row r="1787" hidden="1" x14ac:dyDescent="0.3"/>
    <row r="1788" hidden="1" x14ac:dyDescent="0.3"/>
    <row r="1789" hidden="1" x14ac:dyDescent="0.3"/>
    <row r="1790" hidden="1" x14ac:dyDescent="0.3"/>
    <row r="1791" hidden="1" x14ac:dyDescent="0.3"/>
    <row r="1792" hidden="1" x14ac:dyDescent="0.3"/>
    <row r="1793" hidden="1" x14ac:dyDescent="0.3"/>
    <row r="1794" hidden="1" x14ac:dyDescent="0.3"/>
    <row r="1795" hidden="1" x14ac:dyDescent="0.3"/>
    <row r="1796" hidden="1" x14ac:dyDescent="0.3"/>
    <row r="1797" hidden="1" x14ac:dyDescent="0.3"/>
    <row r="1798" hidden="1" x14ac:dyDescent="0.3"/>
    <row r="1799" hidden="1" x14ac:dyDescent="0.3"/>
    <row r="1800" hidden="1" x14ac:dyDescent="0.3"/>
    <row r="1801" hidden="1" x14ac:dyDescent="0.3"/>
    <row r="1802" hidden="1" x14ac:dyDescent="0.3"/>
    <row r="1803" hidden="1" x14ac:dyDescent="0.3"/>
    <row r="1804" hidden="1" x14ac:dyDescent="0.3"/>
    <row r="1805" hidden="1" x14ac:dyDescent="0.3"/>
    <row r="1806" hidden="1" x14ac:dyDescent="0.3"/>
    <row r="1807" hidden="1" x14ac:dyDescent="0.3"/>
    <row r="1808" hidden="1" x14ac:dyDescent="0.3"/>
    <row r="1809" hidden="1" x14ac:dyDescent="0.3"/>
    <row r="1810" hidden="1" x14ac:dyDescent="0.3"/>
    <row r="1811" hidden="1" x14ac:dyDescent="0.3"/>
    <row r="1812" hidden="1" x14ac:dyDescent="0.3"/>
    <row r="1813" hidden="1" x14ac:dyDescent="0.3"/>
    <row r="1814" hidden="1" x14ac:dyDescent="0.3"/>
    <row r="1815" hidden="1" x14ac:dyDescent="0.3"/>
    <row r="1816" hidden="1" x14ac:dyDescent="0.3"/>
    <row r="1817" hidden="1" x14ac:dyDescent="0.3"/>
    <row r="1818" hidden="1" x14ac:dyDescent="0.3"/>
    <row r="1819" hidden="1" x14ac:dyDescent="0.3"/>
    <row r="1820" hidden="1" x14ac:dyDescent="0.3"/>
    <row r="1821" hidden="1" x14ac:dyDescent="0.3"/>
    <row r="1822" hidden="1" x14ac:dyDescent="0.3"/>
    <row r="1823" hidden="1" x14ac:dyDescent="0.3"/>
    <row r="1824" hidden="1" x14ac:dyDescent="0.3"/>
    <row r="1825" hidden="1" x14ac:dyDescent="0.3"/>
    <row r="1826" hidden="1" x14ac:dyDescent="0.3"/>
    <row r="1827" hidden="1" x14ac:dyDescent="0.3"/>
    <row r="1828" hidden="1" x14ac:dyDescent="0.3"/>
    <row r="1829" hidden="1" x14ac:dyDescent="0.3"/>
    <row r="1830" hidden="1" x14ac:dyDescent="0.3"/>
    <row r="1831" hidden="1" x14ac:dyDescent="0.3"/>
    <row r="1832" hidden="1" x14ac:dyDescent="0.3"/>
    <row r="1833" hidden="1" x14ac:dyDescent="0.3"/>
    <row r="1834" hidden="1" x14ac:dyDescent="0.3"/>
    <row r="1835" hidden="1" x14ac:dyDescent="0.3"/>
    <row r="1836" hidden="1" x14ac:dyDescent="0.3"/>
    <row r="1837" hidden="1" x14ac:dyDescent="0.3"/>
    <row r="1838" hidden="1" x14ac:dyDescent="0.3"/>
    <row r="1839" hidden="1" x14ac:dyDescent="0.3"/>
    <row r="1840" hidden="1" x14ac:dyDescent="0.3"/>
    <row r="1841" hidden="1" x14ac:dyDescent="0.3"/>
    <row r="1842" hidden="1" x14ac:dyDescent="0.3"/>
    <row r="1843" hidden="1" x14ac:dyDescent="0.3"/>
    <row r="1844" hidden="1" x14ac:dyDescent="0.3"/>
    <row r="1845" hidden="1" x14ac:dyDescent="0.3"/>
    <row r="1846" hidden="1" x14ac:dyDescent="0.3"/>
    <row r="1847" hidden="1" x14ac:dyDescent="0.3"/>
    <row r="1848" hidden="1" x14ac:dyDescent="0.3"/>
    <row r="1849" hidden="1" x14ac:dyDescent="0.3"/>
    <row r="1850" hidden="1" x14ac:dyDescent="0.3"/>
    <row r="1851" hidden="1" x14ac:dyDescent="0.3"/>
    <row r="1852" hidden="1" x14ac:dyDescent="0.3"/>
    <row r="1853" hidden="1" x14ac:dyDescent="0.3"/>
    <row r="1854" hidden="1" x14ac:dyDescent="0.3"/>
    <row r="1855" hidden="1" x14ac:dyDescent="0.3"/>
    <row r="1856" hidden="1" x14ac:dyDescent="0.3"/>
    <row r="1857" hidden="1" x14ac:dyDescent="0.3"/>
    <row r="1858" hidden="1" x14ac:dyDescent="0.3"/>
    <row r="1859" hidden="1" x14ac:dyDescent="0.3"/>
    <row r="1860" hidden="1" x14ac:dyDescent="0.3"/>
    <row r="1861" hidden="1" x14ac:dyDescent="0.3"/>
    <row r="1862" hidden="1" x14ac:dyDescent="0.3"/>
    <row r="1863" hidden="1" x14ac:dyDescent="0.3"/>
    <row r="1864" hidden="1" x14ac:dyDescent="0.3"/>
    <row r="1865" hidden="1" x14ac:dyDescent="0.3"/>
    <row r="1866" hidden="1" x14ac:dyDescent="0.3"/>
    <row r="1867" hidden="1" x14ac:dyDescent="0.3"/>
    <row r="1868" hidden="1" x14ac:dyDescent="0.3"/>
    <row r="1869" hidden="1" x14ac:dyDescent="0.3"/>
    <row r="1870" hidden="1" x14ac:dyDescent="0.3"/>
    <row r="1871" hidden="1" x14ac:dyDescent="0.3"/>
    <row r="1872" hidden="1" x14ac:dyDescent="0.3"/>
    <row r="1873" hidden="1" x14ac:dyDescent="0.3"/>
    <row r="1874" hidden="1" x14ac:dyDescent="0.3"/>
    <row r="1875" hidden="1" x14ac:dyDescent="0.3"/>
    <row r="1876" hidden="1" x14ac:dyDescent="0.3"/>
    <row r="1877" hidden="1" x14ac:dyDescent="0.3"/>
    <row r="1878" hidden="1" x14ac:dyDescent="0.3"/>
    <row r="1879" hidden="1" x14ac:dyDescent="0.3"/>
    <row r="1880" hidden="1" x14ac:dyDescent="0.3"/>
    <row r="1881" hidden="1" x14ac:dyDescent="0.3"/>
    <row r="1882" hidden="1" x14ac:dyDescent="0.3"/>
    <row r="1883" hidden="1" x14ac:dyDescent="0.3"/>
    <row r="1884" hidden="1" x14ac:dyDescent="0.3"/>
    <row r="1885" hidden="1" x14ac:dyDescent="0.3"/>
    <row r="1886" hidden="1" x14ac:dyDescent="0.3"/>
    <row r="1887" hidden="1" x14ac:dyDescent="0.3"/>
    <row r="1888" hidden="1" x14ac:dyDescent="0.3"/>
    <row r="1889" hidden="1" x14ac:dyDescent="0.3"/>
    <row r="1890" hidden="1" x14ac:dyDescent="0.3"/>
    <row r="1891" hidden="1" x14ac:dyDescent="0.3"/>
    <row r="1892" hidden="1" x14ac:dyDescent="0.3"/>
    <row r="1893" hidden="1" x14ac:dyDescent="0.3"/>
    <row r="1894" hidden="1" x14ac:dyDescent="0.3"/>
    <row r="1895" hidden="1" x14ac:dyDescent="0.3"/>
    <row r="1896" hidden="1" x14ac:dyDescent="0.3"/>
    <row r="1897" hidden="1" x14ac:dyDescent="0.3"/>
    <row r="1898" hidden="1" x14ac:dyDescent="0.3"/>
    <row r="1899" hidden="1" x14ac:dyDescent="0.3"/>
    <row r="1900" hidden="1" x14ac:dyDescent="0.3"/>
    <row r="1901" hidden="1" x14ac:dyDescent="0.3"/>
    <row r="1902" hidden="1" x14ac:dyDescent="0.3"/>
    <row r="1903" hidden="1" x14ac:dyDescent="0.3"/>
    <row r="1904" hidden="1" x14ac:dyDescent="0.3"/>
    <row r="1905" hidden="1" x14ac:dyDescent="0.3"/>
    <row r="1906" hidden="1" x14ac:dyDescent="0.3"/>
    <row r="1907" hidden="1" x14ac:dyDescent="0.3"/>
    <row r="1908" hidden="1" x14ac:dyDescent="0.3"/>
    <row r="1909" hidden="1" x14ac:dyDescent="0.3"/>
    <row r="1910" hidden="1" x14ac:dyDescent="0.3"/>
    <row r="1911" hidden="1" x14ac:dyDescent="0.3"/>
    <row r="1912" hidden="1" x14ac:dyDescent="0.3"/>
    <row r="1913" hidden="1" x14ac:dyDescent="0.3"/>
    <row r="1914" hidden="1" x14ac:dyDescent="0.3"/>
    <row r="1915" hidden="1" x14ac:dyDescent="0.3"/>
    <row r="1916" hidden="1" x14ac:dyDescent="0.3"/>
    <row r="1917" hidden="1" x14ac:dyDescent="0.3"/>
    <row r="1918" hidden="1" x14ac:dyDescent="0.3"/>
    <row r="1919" hidden="1" x14ac:dyDescent="0.3"/>
    <row r="1920" hidden="1" x14ac:dyDescent="0.3"/>
    <row r="1921" hidden="1" x14ac:dyDescent="0.3"/>
    <row r="1922" hidden="1" x14ac:dyDescent="0.3"/>
    <row r="1923" hidden="1" x14ac:dyDescent="0.3"/>
    <row r="1924" hidden="1" x14ac:dyDescent="0.3"/>
    <row r="1925" hidden="1" x14ac:dyDescent="0.3"/>
    <row r="1926" hidden="1" x14ac:dyDescent="0.3"/>
    <row r="1927" hidden="1" x14ac:dyDescent="0.3"/>
    <row r="1928" hidden="1" x14ac:dyDescent="0.3"/>
    <row r="1929" hidden="1" x14ac:dyDescent="0.3"/>
    <row r="1930" hidden="1" x14ac:dyDescent="0.3"/>
    <row r="1931" hidden="1" x14ac:dyDescent="0.3"/>
    <row r="1932" hidden="1" x14ac:dyDescent="0.3"/>
    <row r="1933" hidden="1" x14ac:dyDescent="0.3"/>
    <row r="1934" hidden="1" x14ac:dyDescent="0.3"/>
    <row r="1935" hidden="1" x14ac:dyDescent="0.3"/>
    <row r="1936" hidden="1" x14ac:dyDescent="0.3"/>
    <row r="1937" hidden="1" x14ac:dyDescent="0.3"/>
    <row r="1938" hidden="1" x14ac:dyDescent="0.3"/>
    <row r="1939" hidden="1" x14ac:dyDescent="0.3"/>
    <row r="1940" hidden="1" x14ac:dyDescent="0.3"/>
    <row r="1941" hidden="1" x14ac:dyDescent="0.3"/>
    <row r="1942" hidden="1" x14ac:dyDescent="0.3"/>
    <row r="1943" hidden="1" x14ac:dyDescent="0.3"/>
    <row r="1944" hidden="1" x14ac:dyDescent="0.3"/>
    <row r="1945" hidden="1" x14ac:dyDescent="0.3"/>
    <row r="1946" hidden="1" x14ac:dyDescent="0.3"/>
    <row r="1947" hidden="1" x14ac:dyDescent="0.3"/>
    <row r="1948" hidden="1" x14ac:dyDescent="0.3"/>
    <row r="1949" hidden="1" x14ac:dyDescent="0.3"/>
    <row r="1950" hidden="1" x14ac:dyDescent="0.3"/>
    <row r="1951" hidden="1" x14ac:dyDescent="0.3"/>
    <row r="1952" hidden="1" x14ac:dyDescent="0.3"/>
    <row r="1953" hidden="1" x14ac:dyDescent="0.3"/>
    <row r="1954" hidden="1" x14ac:dyDescent="0.3"/>
    <row r="1955" hidden="1" x14ac:dyDescent="0.3"/>
    <row r="1956" hidden="1" x14ac:dyDescent="0.3"/>
    <row r="1957" hidden="1" x14ac:dyDescent="0.3"/>
    <row r="1958" hidden="1" x14ac:dyDescent="0.3"/>
    <row r="1959" hidden="1" x14ac:dyDescent="0.3"/>
    <row r="1960" hidden="1" x14ac:dyDescent="0.3"/>
    <row r="1961" hidden="1" x14ac:dyDescent="0.3"/>
    <row r="1962" hidden="1" x14ac:dyDescent="0.3"/>
    <row r="1963" hidden="1" x14ac:dyDescent="0.3"/>
    <row r="1964" hidden="1" x14ac:dyDescent="0.3"/>
    <row r="1965" hidden="1" x14ac:dyDescent="0.3"/>
    <row r="1966" hidden="1" x14ac:dyDescent="0.3"/>
    <row r="1967" hidden="1" x14ac:dyDescent="0.3"/>
    <row r="1968" hidden="1" x14ac:dyDescent="0.3"/>
    <row r="1969" hidden="1" x14ac:dyDescent="0.3"/>
    <row r="1970" hidden="1" x14ac:dyDescent="0.3"/>
    <row r="1971" hidden="1" x14ac:dyDescent="0.3"/>
    <row r="1972" hidden="1" x14ac:dyDescent="0.3"/>
    <row r="1973" hidden="1" x14ac:dyDescent="0.3"/>
    <row r="1974" hidden="1" x14ac:dyDescent="0.3"/>
    <row r="1975" hidden="1" x14ac:dyDescent="0.3"/>
    <row r="1976" hidden="1" x14ac:dyDescent="0.3"/>
    <row r="1977" hidden="1" x14ac:dyDescent="0.3"/>
    <row r="1978" hidden="1" x14ac:dyDescent="0.3"/>
    <row r="1979" hidden="1" x14ac:dyDescent="0.3"/>
    <row r="1980" hidden="1" x14ac:dyDescent="0.3"/>
    <row r="1981" hidden="1" x14ac:dyDescent="0.3"/>
    <row r="1982" hidden="1" x14ac:dyDescent="0.3"/>
    <row r="1983" hidden="1" x14ac:dyDescent="0.3"/>
    <row r="1984" hidden="1" x14ac:dyDescent="0.3"/>
    <row r="1985" hidden="1" x14ac:dyDescent="0.3"/>
    <row r="1986" hidden="1" x14ac:dyDescent="0.3"/>
    <row r="1987" hidden="1" x14ac:dyDescent="0.3"/>
    <row r="1988" hidden="1" x14ac:dyDescent="0.3"/>
    <row r="1989" hidden="1" x14ac:dyDescent="0.3"/>
    <row r="1990" hidden="1" x14ac:dyDescent="0.3"/>
    <row r="1991" hidden="1" x14ac:dyDescent="0.3"/>
    <row r="1992" hidden="1" x14ac:dyDescent="0.3"/>
    <row r="1993" hidden="1" x14ac:dyDescent="0.3"/>
    <row r="1994" hidden="1" x14ac:dyDescent="0.3"/>
    <row r="1995" hidden="1" x14ac:dyDescent="0.3"/>
    <row r="1996" hidden="1" x14ac:dyDescent="0.3"/>
    <row r="1997" hidden="1" x14ac:dyDescent="0.3"/>
    <row r="1998" hidden="1" x14ac:dyDescent="0.3"/>
    <row r="1999" hidden="1" x14ac:dyDescent="0.3"/>
    <row r="2000" hidden="1" x14ac:dyDescent="0.3"/>
    <row r="2001" hidden="1" x14ac:dyDescent="0.3"/>
    <row r="2002" hidden="1" x14ac:dyDescent="0.3"/>
    <row r="2003" hidden="1" x14ac:dyDescent="0.3"/>
    <row r="2004" hidden="1" x14ac:dyDescent="0.3"/>
    <row r="2005" hidden="1" x14ac:dyDescent="0.3"/>
    <row r="2006" hidden="1" x14ac:dyDescent="0.3"/>
    <row r="2007" hidden="1" x14ac:dyDescent="0.3"/>
    <row r="2008" hidden="1" x14ac:dyDescent="0.3"/>
    <row r="2009" hidden="1" x14ac:dyDescent="0.3"/>
    <row r="2010" hidden="1" x14ac:dyDescent="0.3"/>
    <row r="2011" hidden="1" x14ac:dyDescent="0.3"/>
    <row r="2012" hidden="1" x14ac:dyDescent="0.3"/>
    <row r="2013" hidden="1" x14ac:dyDescent="0.3"/>
    <row r="2014" hidden="1" x14ac:dyDescent="0.3"/>
    <row r="2015" hidden="1" x14ac:dyDescent="0.3"/>
    <row r="2016" hidden="1" x14ac:dyDescent="0.3"/>
    <row r="2017" hidden="1" x14ac:dyDescent="0.3"/>
    <row r="2018" hidden="1" x14ac:dyDescent="0.3"/>
    <row r="2019" hidden="1" x14ac:dyDescent="0.3"/>
    <row r="2020" hidden="1" x14ac:dyDescent="0.3"/>
    <row r="2021" hidden="1" x14ac:dyDescent="0.3"/>
    <row r="2022" hidden="1" x14ac:dyDescent="0.3"/>
    <row r="2023" hidden="1" x14ac:dyDescent="0.3"/>
    <row r="2024" hidden="1" x14ac:dyDescent="0.3"/>
    <row r="2025" hidden="1" x14ac:dyDescent="0.3"/>
    <row r="2026" hidden="1" x14ac:dyDescent="0.3"/>
    <row r="2027" hidden="1" x14ac:dyDescent="0.3"/>
    <row r="2028" hidden="1" x14ac:dyDescent="0.3"/>
    <row r="2029" hidden="1" x14ac:dyDescent="0.3"/>
    <row r="2030" hidden="1" x14ac:dyDescent="0.3"/>
    <row r="2031" hidden="1" x14ac:dyDescent="0.3"/>
    <row r="2032" hidden="1" x14ac:dyDescent="0.3"/>
    <row r="2033" hidden="1" x14ac:dyDescent="0.3"/>
    <row r="2034" hidden="1" x14ac:dyDescent="0.3"/>
    <row r="2035" hidden="1" x14ac:dyDescent="0.3"/>
    <row r="2036" hidden="1" x14ac:dyDescent="0.3"/>
    <row r="2037" hidden="1" x14ac:dyDescent="0.3"/>
    <row r="2038" hidden="1" x14ac:dyDescent="0.3"/>
    <row r="2039" hidden="1" x14ac:dyDescent="0.3"/>
    <row r="2040" hidden="1" x14ac:dyDescent="0.3"/>
    <row r="2041" hidden="1" x14ac:dyDescent="0.3"/>
    <row r="2042" hidden="1" x14ac:dyDescent="0.3"/>
    <row r="2043" hidden="1" x14ac:dyDescent="0.3"/>
    <row r="2044" hidden="1" x14ac:dyDescent="0.3"/>
    <row r="2045" hidden="1" x14ac:dyDescent="0.3"/>
    <row r="2046" hidden="1" x14ac:dyDescent="0.3"/>
    <row r="2047" hidden="1" x14ac:dyDescent="0.3"/>
    <row r="2048" hidden="1" x14ac:dyDescent="0.3"/>
    <row r="2049" hidden="1" x14ac:dyDescent="0.3"/>
    <row r="2050" hidden="1" x14ac:dyDescent="0.3"/>
    <row r="2051" hidden="1" x14ac:dyDescent="0.3"/>
    <row r="2052" hidden="1" x14ac:dyDescent="0.3"/>
    <row r="2053" hidden="1" x14ac:dyDescent="0.3"/>
    <row r="2054" hidden="1" x14ac:dyDescent="0.3"/>
    <row r="2055" hidden="1" x14ac:dyDescent="0.3"/>
    <row r="2056" hidden="1" x14ac:dyDescent="0.3"/>
    <row r="2057" hidden="1" x14ac:dyDescent="0.3"/>
    <row r="2058" hidden="1" x14ac:dyDescent="0.3"/>
    <row r="2059" hidden="1" x14ac:dyDescent="0.3"/>
    <row r="2060" hidden="1" x14ac:dyDescent="0.3"/>
    <row r="2061" hidden="1" x14ac:dyDescent="0.3"/>
    <row r="2062" hidden="1" x14ac:dyDescent="0.3"/>
    <row r="2063" hidden="1" x14ac:dyDescent="0.3"/>
    <row r="2064" hidden="1" x14ac:dyDescent="0.3"/>
    <row r="2065" hidden="1" x14ac:dyDescent="0.3"/>
    <row r="2066" hidden="1" x14ac:dyDescent="0.3"/>
    <row r="2067" hidden="1" x14ac:dyDescent="0.3"/>
    <row r="2068" hidden="1" x14ac:dyDescent="0.3"/>
    <row r="2069" hidden="1" x14ac:dyDescent="0.3"/>
    <row r="2070" hidden="1" x14ac:dyDescent="0.3"/>
    <row r="2071" hidden="1" x14ac:dyDescent="0.3"/>
    <row r="2072" hidden="1" x14ac:dyDescent="0.3"/>
    <row r="2073" hidden="1" x14ac:dyDescent="0.3"/>
    <row r="2074" hidden="1" x14ac:dyDescent="0.3"/>
    <row r="2075" hidden="1" x14ac:dyDescent="0.3"/>
    <row r="2076" hidden="1" x14ac:dyDescent="0.3"/>
    <row r="2077" hidden="1" x14ac:dyDescent="0.3"/>
    <row r="2078" hidden="1" x14ac:dyDescent="0.3"/>
    <row r="2079" hidden="1" x14ac:dyDescent="0.3"/>
    <row r="2080" hidden="1" x14ac:dyDescent="0.3"/>
    <row r="2081" hidden="1" x14ac:dyDescent="0.3"/>
    <row r="2082" hidden="1" x14ac:dyDescent="0.3"/>
    <row r="2083" hidden="1" x14ac:dyDescent="0.3"/>
    <row r="2084" hidden="1" x14ac:dyDescent="0.3"/>
    <row r="2085" hidden="1" x14ac:dyDescent="0.3"/>
    <row r="2086" hidden="1" x14ac:dyDescent="0.3"/>
    <row r="2087" hidden="1" x14ac:dyDescent="0.3"/>
    <row r="2088" hidden="1" x14ac:dyDescent="0.3"/>
    <row r="2089" hidden="1" x14ac:dyDescent="0.3"/>
    <row r="2090" hidden="1" x14ac:dyDescent="0.3"/>
    <row r="2091" hidden="1" x14ac:dyDescent="0.3"/>
    <row r="2092" hidden="1" x14ac:dyDescent="0.3"/>
    <row r="2093" hidden="1" x14ac:dyDescent="0.3"/>
    <row r="2094" hidden="1" x14ac:dyDescent="0.3"/>
    <row r="2095" hidden="1" x14ac:dyDescent="0.3"/>
    <row r="2096" hidden="1" x14ac:dyDescent="0.3"/>
    <row r="2097" hidden="1" x14ac:dyDescent="0.3"/>
    <row r="2098" hidden="1" x14ac:dyDescent="0.3"/>
    <row r="2099" hidden="1" x14ac:dyDescent="0.3"/>
    <row r="2100" hidden="1" x14ac:dyDescent="0.3"/>
    <row r="2101" hidden="1" x14ac:dyDescent="0.3"/>
    <row r="2102" hidden="1" x14ac:dyDescent="0.3"/>
    <row r="2103" hidden="1" x14ac:dyDescent="0.3"/>
    <row r="2104" hidden="1" x14ac:dyDescent="0.3"/>
    <row r="2105" hidden="1" x14ac:dyDescent="0.3"/>
    <row r="2106" hidden="1" x14ac:dyDescent="0.3"/>
    <row r="2107" hidden="1" x14ac:dyDescent="0.3"/>
    <row r="2108" hidden="1" x14ac:dyDescent="0.3"/>
    <row r="2109" hidden="1" x14ac:dyDescent="0.3"/>
    <row r="2110" hidden="1" x14ac:dyDescent="0.3"/>
    <row r="2111" hidden="1" x14ac:dyDescent="0.3"/>
    <row r="2112" hidden="1" x14ac:dyDescent="0.3"/>
    <row r="2113" hidden="1" x14ac:dyDescent="0.3"/>
    <row r="2114" hidden="1" x14ac:dyDescent="0.3"/>
    <row r="2115" hidden="1" x14ac:dyDescent="0.3"/>
    <row r="2116" hidden="1" x14ac:dyDescent="0.3"/>
    <row r="2117" hidden="1" x14ac:dyDescent="0.3"/>
    <row r="2118" hidden="1" x14ac:dyDescent="0.3"/>
    <row r="2119" hidden="1" x14ac:dyDescent="0.3"/>
    <row r="2120" hidden="1" x14ac:dyDescent="0.3"/>
    <row r="2121" hidden="1" x14ac:dyDescent="0.3"/>
    <row r="2122" hidden="1" x14ac:dyDescent="0.3"/>
    <row r="2123" hidden="1" x14ac:dyDescent="0.3"/>
    <row r="2124" hidden="1" x14ac:dyDescent="0.3"/>
    <row r="2125" hidden="1" x14ac:dyDescent="0.3"/>
    <row r="2126" hidden="1" x14ac:dyDescent="0.3"/>
    <row r="2127" hidden="1" x14ac:dyDescent="0.3"/>
    <row r="2128" hidden="1" x14ac:dyDescent="0.3"/>
    <row r="2129" hidden="1" x14ac:dyDescent="0.3"/>
    <row r="2130" hidden="1" x14ac:dyDescent="0.3"/>
    <row r="2131" hidden="1" x14ac:dyDescent="0.3"/>
    <row r="2132" hidden="1" x14ac:dyDescent="0.3"/>
    <row r="2133" hidden="1" x14ac:dyDescent="0.3"/>
    <row r="2134" hidden="1" x14ac:dyDescent="0.3"/>
    <row r="2135" hidden="1" x14ac:dyDescent="0.3"/>
    <row r="2136" hidden="1" x14ac:dyDescent="0.3"/>
    <row r="2137" hidden="1" x14ac:dyDescent="0.3"/>
    <row r="2138" hidden="1" x14ac:dyDescent="0.3"/>
    <row r="2139" hidden="1" x14ac:dyDescent="0.3"/>
    <row r="2140" hidden="1" x14ac:dyDescent="0.3"/>
    <row r="2141" hidden="1" x14ac:dyDescent="0.3"/>
    <row r="2142" hidden="1" x14ac:dyDescent="0.3"/>
    <row r="2143" hidden="1" x14ac:dyDescent="0.3"/>
    <row r="2144" hidden="1" x14ac:dyDescent="0.3"/>
    <row r="2145" hidden="1" x14ac:dyDescent="0.3"/>
    <row r="2146" hidden="1" x14ac:dyDescent="0.3"/>
    <row r="2147" hidden="1" x14ac:dyDescent="0.3"/>
    <row r="2148" hidden="1" x14ac:dyDescent="0.3"/>
    <row r="2149" hidden="1" x14ac:dyDescent="0.3"/>
    <row r="2150" hidden="1" x14ac:dyDescent="0.3"/>
    <row r="2151" hidden="1" x14ac:dyDescent="0.3"/>
    <row r="2152" hidden="1" x14ac:dyDescent="0.3"/>
    <row r="2153" hidden="1" x14ac:dyDescent="0.3"/>
    <row r="2154" hidden="1" x14ac:dyDescent="0.3"/>
    <row r="2155" hidden="1" x14ac:dyDescent="0.3"/>
    <row r="2156" hidden="1" x14ac:dyDescent="0.3"/>
    <row r="2157" hidden="1" x14ac:dyDescent="0.3"/>
    <row r="2158" hidden="1" x14ac:dyDescent="0.3"/>
    <row r="2159" hidden="1" x14ac:dyDescent="0.3"/>
    <row r="2160" hidden="1" x14ac:dyDescent="0.3"/>
    <row r="2161" hidden="1" x14ac:dyDescent="0.3"/>
    <row r="2162" hidden="1" x14ac:dyDescent="0.3"/>
    <row r="2163" hidden="1" x14ac:dyDescent="0.3"/>
    <row r="2164" hidden="1" x14ac:dyDescent="0.3"/>
    <row r="2165" hidden="1" x14ac:dyDescent="0.3"/>
    <row r="2166" hidden="1" x14ac:dyDescent="0.3"/>
    <row r="2167" hidden="1" x14ac:dyDescent="0.3"/>
    <row r="2168" hidden="1" x14ac:dyDescent="0.3"/>
    <row r="2169" hidden="1" x14ac:dyDescent="0.3"/>
    <row r="2170" hidden="1" x14ac:dyDescent="0.3"/>
    <row r="2171" hidden="1" x14ac:dyDescent="0.3"/>
    <row r="2172" hidden="1" x14ac:dyDescent="0.3"/>
    <row r="2173" hidden="1" x14ac:dyDescent="0.3"/>
    <row r="2174" hidden="1" x14ac:dyDescent="0.3"/>
    <row r="2175" hidden="1" x14ac:dyDescent="0.3"/>
    <row r="2176" hidden="1" x14ac:dyDescent="0.3"/>
    <row r="2177" hidden="1" x14ac:dyDescent="0.3"/>
    <row r="2178" hidden="1" x14ac:dyDescent="0.3"/>
    <row r="2179" hidden="1" x14ac:dyDescent="0.3"/>
    <row r="2180" hidden="1" x14ac:dyDescent="0.3"/>
    <row r="2181" hidden="1" x14ac:dyDescent="0.3"/>
    <row r="2182" hidden="1" x14ac:dyDescent="0.3"/>
    <row r="2183" hidden="1" x14ac:dyDescent="0.3"/>
    <row r="2184" hidden="1" x14ac:dyDescent="0.3"/>
    <row r="2185" hidden="1" x14ac:dyDescent="0.3"/>
    <row r="2186" hidden="1" x14ac:dyDescent="0.3"/>
    <row r="2187" hidden="1" x14ac:dyDescent="0.3"/>
    <row r="2188" hidden="1" x14ac:dyDescent="0.3"/>
    <row r="2189" hidden="1" x14ac:dyDescent="0.3"/>
    <row r="2190" hidden="1" x14ac:dyDescent="0.3"/>
    <row r="2191" hidden="1" x14ac:dyDescent="0.3"/>
    <row r="2192" hidden="1" x14ac:dyDescent="0.3"/>
    <row r="2193" hidden="1" x14ac:dyDescent="0.3"/>
    <row r="2194" hidden="1" x14ac:dyDescent="0.3"/>
    <row r="2195" hidden="1" x14ac:dyDescent="0.3"/>
    <row r="2196" hidden="1" x14ac:dyDescent="0.3"/>
    <row r="2197" hidden="1" x14ac:dyDescent="0.3"/>
    <row r="2198" hidden="1" x14ac:dyDescent="0.3"/>
    <row r="2199" hidden="1" x14ac:dyDescent="0.3"/>
    <row r="2200" hidden="1" x14ac:dyDescent="0.3"/>
    <row r="2201" hidden="1" x14ac:dyDescent="0.3"/>
    <row r="2202" hidden="1" x14ac:dyDescent="0.3"/>
    <row r="2203" hidden="1" x14ac:dyDescent="0.3"/>
    <row r="2204" hidden="1" x14ac:dyDescent="0.3"/>
    <row r="2205" hidden="1" x14ac:dyDescent="0.3"/>
    <row r="2206" hidden="1" x14ac:dyDescent="0.3"/>
    <row r="2207" hidden="1" x14ac:dyDescent="0.3"/>
    <row r="2208" hidden="1" x14ac:dyDescent="0.3"/>
    <row r="2209" hidden="1" x14ac:dyDescent="0.3"/>
    <row r="2210" hidden="1" x14ac:dyDescent="0.3"/>
    <row r="2211" hidden="1" x14ac:dyDescent="0.3"/>
    <row r="2212" hidden="1" x14ac:dyDescent="0.3"/>
    <row r="2213" hidden="1" x14ac:dyDescent="0.3"/>
    <row r="2214" hidden="1" x14ac:dyDescent="0.3"/>
    <row r="2215" hidden="1" x14ac:dyDescent="0.3"/>
    <row r="2216" hidden="1" x14ac:dyDescent="0.3"/>
    <row r="2217" hidden="1" x14ac:dyDescent="0.3"/>
    <row r="2218" hidden="1" x14ac:dyDescent="0.3"/>
    <row r="2219" hidden="1" x14ac:dyDescent="0.3"/>
    <row r="2220" hidden="1" x14ac:dyDescent="0.3"/>
    <row r="2221" hidden="1" x14ac:dyDescent="0.3"/>
    <row r="2222" hidden="1" x14ac:dyDescent="0.3"/>
    <row r="2223" hidden="1" x14ac:dyDescent="0.3"/>
    <row r="2224" hidden="1" x14ac:dyDescent="0.3"/>
    <row r="2225" hidden="1" x14ac:dyDescent="0.3"/>
    <row r="2226" hidden="1" x14ac:dyDescent="0.3"/>
    <row r="2227" hidden="1" x14ac:dyDescent="0.3"/>
    <row r="2228" hidden="1" x14ac:dyDescent="0.3"/>
    <row r="2229" hidden="1" x14ac:dyDescent="0.3"/>
    <row r="2230" hidden="1" x14ac:dyDescent="0.3"/>
    <row r="2231" hidden="1" x14ac:dyDescent="0.3"/>
    <row r="2232" hidden="1" x14ac:dyDescent="0.3"/>
    <row r="2233" hidden="1" x14ac:dyDescent="0.3"/>
    <row r="2234" hidden="1" x14ac:dyDescent="0.3"/>
    <row r="2235" hidden="1" x14ac:dyDescent="0.3"/>
    <row r="2236" hidden="1" x14ac:dyDescent="0.3"/>
    <row r="2237" hidden="1" x14ac:dyDescent="0.3"/>
    <row r="2238" hidden="1" x14ac:dyDescent="0.3"/>
    <row r="2239" hidden="1" x14ac:dyDescent="0.3"/>
    <row r="2240" hidden="1" x14ac:dyDescent="0.3"/>
    <row r="2241" hidden="1" x14ac:dyDescent="0.3"/>
    <row r="2242" hidden="1" x14ac:dyDescent="0.3"/>
    <row r="2243" hidden="1" x14ac:dyDescent="0.3"/>
    <row r="2244" hidden="1" x14ac:dyDescent="0.3"/>
    <row r="2245" hidden="1" x14ac:dyDescent="0.3"/>
    <row r="2246" hidden="1" x14ac:dyDescent="0.3"/>
    <row r="2247" hidden="1" x14ac:dyDescent="0.3"/>
    <row r="2248" hidden="1" x14ac:dyDescent="0.3"/>
    <row r="2249" hidden="1" x14ac:dyDescent="0.3"/>
    <row r="2250" hidden="1" x14ac:dyDescent="0.3"/>
    <row r="2251" hidden="1" x14ac:dyDescent="0.3"/>
    <row r="2252" hidden="1" x14ac:dyDescent="0.3"/>
    <row r="2253" hidden="1" x14ac:dyDescent="0.3"/>
    <row r="2254" hidden="1" x14ac:dyDescent="0.3"/>
    <row r="2255" hidden="1" x14ac:dyDescent="0.3"/>
    <row r="2256" hidden="1" x14ac:dyDescent="0.3"/>
    <row r="2257" hidden="1" x14ac:dyDescent="0.3"/>
    <row r="2258" hidden="1" x14ac:dyDescent="0.3"/>
    <row r="2259" hidden="1" x14ac:dyDescent="0.3"/>
    <row r="2260" hidden="1" x14ac:dyDescent="0.3"/>
    <row r="2261" hidden="1" x14ac:dyDescent="0.3"/>
    <row r="2262" hidden="1" x14ac:dyDescent="0.3"/>
    <row r="2263" hidden="1" x14ac:dyDescent="0.3"/>
    <row r="2264" hidden="1" x14ac:dyDescent="0.3"/>
    <row r="2265" hidden="1" x14ac:dyDescent="0.3"/>
    <row r="2266" hidden="1" x14ac:dyDescent="0.3"/>
    <row r="2267" hidden="1" x14ac:dyDescent="0.3"/>
    <row r="2268" hidden="1" x14ac:dyDescent="0.3"/>
    <row r="2269" hidden="1" x14ac:dyDescent="0.3"/>
    <row r="2270" hidden="1" x14ac:dyDescent="0.3"/>
    <row r="2271" hidden="1" x14ac:dyDescent="0.3"/>
    <row r="2272" hidden="1" x14ac:dyDescent="0.3"/>
    <row r="2273" hidden="1" x14ac:dyDescent="0.3"/>
    <row r="2274" hidden="1" x14ac:dyDescent="0.3"/>
    <row r="2275" hidden="1" x14ac:dyDescent="0.3"/>
    <row r="2276" hidden="1" x14ac:dyDescent="0.3"/>
    <row r="2277" hidden="1" x14ac:dyDescent="0.3"/>
    <row r="2278" hidden="1" x14ac:dyDescent="0.3"/>
    <row r="2279" hidden="1" x14ac:dyDescent="0.3"/>
    <row r="2280" hidden="1" x14ac:dyDescent="0.3"/>
    <row r="2281" hidden="1" x14ac:dyDescent="0.3"/>
    <row r="2282" hidden="1" x14ac:dyDescent="0.3"/>
    <row r="2283" hidden="1" x14ac:dyDescent="0.3"/>
    <row r="2284" hidden="1" x14ac:dyDescent="0.3"/>
    <row r="2285" hidden="1" x14ac:dyDescent="0.3"/>
    <row r="2286" hidden="1" x14ac:dyDescent="0.3"/>
    <row r="2287" hidden="1" x14ac:dyDescent="0.3"/>
    <row r="2288" hidden="1" x14ac:dyDescent="0.3"/>
    <row r="2289" hidden="1" x14ac:dyDescent="0.3"/>
    <row r="2290" hidden="1" x14ac:dyDescent="0.3"/>
    <row r="2291" ht="252.75" hidden="1" customHeight="1" x14ac:dyDescent="0.3"/>
    <row r="2292" x14ac:dyDescent="0.3"/>
    <row r="2293" x14ac:dyDescent="0.3"/>
    <row r="2294" x14ac:dyDescent="0.3"/>
    <row r="2295" x14ac:dyDescent="0.3"/>
    <row r="2296" x14ac:dyDescent="0.3"/>
    <row r="2297" x14ac:dyDescent="0.3"/>
    <row r="2298" x14ac:dyDescent="0.3"/>
    <row r="2299" x14ac:dyDescent="0.3"/>
    <row r="2300" x14ac:dyDescent="0.3"/>
  </sheetData>
  <mergeCells count="49">
    <mergeCell ref="D45:G45"/>
    <mergeCell ref="E39:F39"/>
    <mergeCell ref="E40:F40"/>
    <mergeCell ref="E41:F41"/>
    <mergeCell ref="E42:F42"/>
    <mergeCell ref="E43:F43"/>
    <mergeCell ref="D44:G44"/>
    <mergeCell ref="A34:A35"/>
    <mergeCell ref="E34:F34"/>
    <mergeCell ref="J34:J35"/>
    <mergeCell ref="E19:F19"/>
    <mergeCell ref="E20:F20"/>
    <mergeCell ref="A21:A23"/>
    <mergeCell ref="E21:F21"/>
    <mergeCell ref="J21:J23"/>
    <mergeCell ref="E22:F22"/>
    <mergeCell ref="E27:F27"/>
    <mergeCell ref="A28:A29"/>
    <mergeCell ref="E28:F28"/>
    <mergeCell ref="J28:J29"/>
    <mergeCell ref="E33:F33"/>
    <mergeCell ref="E18:F18"/>
    <mergeCell ref="G7:G9"/>
    <mergeCell ref="H7:H9"/>
    <mergeCell ref="I7:I9"/>
    <mergeCell ref="E10:F10"/>
    <mergeCell ref="E11:F11"/>
    <mergeCell ref="E12:F12"/>
    <mergeCell ref="E13:F13"/>
    <mergeCell ref="E14:F14"/>
    <mergeCell ref="E15:F15"/>
    <mergeCell ref="E16:F16"/>
    <mergeCell ref="E17:F17"/>
    <mergeCell ref="E4:F4"/>
    <mergeCell ref="H4:I4"/>
    <mergeCell ref="D5:G5"/>
    <mergeCell ref="H5:J5"/>
    <mergeCell ref="A6:A9"/>
    <mergeCell ref="B6:D6"/>
    <mergeCell ref="E6:F9"/>
    <mergeCell ref="G6:I6"/>
    <mergeCell ref="J6:J9"/>
    <mergeCell ref="B7:C7"/>
    <mergeCell ref="D1:G1"/>
    <mergeCell ref="H1:J1"/>
    <mergeCell ref="D2:G2"/>
    <mergeCell ref="H2:J2"/>
    <mergeCell ref="D3:G3"/>
    <mergeCell ref="H3:J3"/>
  </mergeCells>
  <printOptions horizontalCentered="1" verticalCentered="1"/>
  <pageMargins left="0.25" right="0.25" top="0.75" bottom="0.75" header="0.3" footer="0.3"/>
  <pageSetup scale="86" orientation="landscape" verticalDpi="300" r:id="rId1"/>
  <headerFooter alignWithMargins="0">
    <oddFooter>&amp;RPage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106680</xdr:colOff>
                    <xdr:row>2</xdr:row>
                    <xdr:rowOff>0</xdr:rowOff>
                  </from>
                  <to>
                    <xdr:col>10</xdr:col>
                    <xdr:colOff>0</xdr:colOff>
                    <xdr:row>3</xdr:row>
                    <xdr:rowOff>22860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7</xdr:col>
                    <xdr:colOff>106680</xdr:colOff>
                    <xdr:row>1</xdr:row>
                    <xdr:rowOff>0</xdr:rowOff>
                  </from>
                  <to>
                    <xdr:col>10</xdr:col>
                    <xdr:colOff>0</xdr:colOff>
                    <xdr:row>2</xdr:row>
                    <xdr:rowOff>38100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43"/>
  <sheetViews>
    <sheetView tabSelected="1" topLeftCell="A2" zoomScaleNormal="100" workbookViewId="0">
      <selection activeCell="H32" sqref="H32"/>
    </sheetView>
  </sheetViews>
  <sheetFormatPr defaultColWidth="0" defaultRowHeight="13.2" x14ac:dyDescent="0.25"/>
  <cols>
    <col min="1" max="1" width="2.6640625" style="2" customWidth="1"/>
    <col min="2" max="2" width="14" style="2" customWidth="1"/>
    <col min="3" max="3" width="13.6640625" style="2" customWidth="1"/>
    <col min="4" max="4" width="14" style="2" customWidth="1"/>
    <col min="5" max="5" width="40.6640625" style="2" customWidth="1"/>
    <col min="6" max="7" width="14" style="2" customWidth="1"/>
    <col min="8" max="8" width="13.6640625" style="2" customWidth="1"/>
    <col min="9" max="9" width="3.44140625" style="2" customWidth="1"/>
    <col min="10" max="10" width="4.33203125" style="2" customWidth="1"/>
    <col min="11" max="16384" width="8.6640625" style="2" hidden="1"/>
  </cols>
  <sheetData>
    <row r="1" spans="1:9" ht="13.8" x14ac:dyDescent="0.25">
      <c r="A1" s="640" t="s">
        <v>0</v>
      </c>
      <c r="B1" s="569"/>
      <c r="C1" s="1"/>
      <c r="D1" s="1"/>
      <c r="F1" s="128"/>
      <c r="H1" s="38"/>
      <c r="I1" s="2" t="s">
        <v>1</v>
      </c>
    </row>
    <row r="2" spans="1:9" ht="13.8" x14ac:dyDescent="0.25">
      <c r="A2" s="640" t="s">
        <v>2</v>
      </c>
      <c r="B2" s="569"/>
      <c r="C2" s="1"/>
      <c r="D2" s="1"/>
      <c r="E2" s="3" t="s">
        <v>3</v>
      </c>
      <c r="F2" s="639" t="s">
        <v>4</v>
      </c>
      <c r="G2" s="569"/>
      <c r="H2" s="569"/>
      <c r="I2" s="569"/>
    </row>
    <row r="3" spans="1:9" ht="13.8" x14ac:dyDescent="0.25">
      <c r="A3" s="639" t="s">
        <v>5</v>
      </c>
      <c r="B3" s="639"/>
      <c r="C3" s="639"/>
      <c r="D3" s="639"/>
      <c r="E3" s="3" t="s">
        <v>6</v>
      </c>
      <c r="F3" s="639" t="s">
        <v>7</v>
      </c>
      <c r="G3" s="639"/>
      <c r="H3" s="639"/>
      <c r="I3" s="639"/>
    </row>
    <row r="4" spans="1:9" x14ac:dyDescent="0.25">
      <c r="A4" s="639" t="s">
        <v>57</v>
      </c>
      <c r="B4" s="639"/>
      <c r="C4" s="639"/>
      <c r="D4" s="639"/>
      <c r="F4" s="639" t="s">
        <v>58</v>
      </c>
      <c r="G4" s="639"/>
      <c r="H4" s="639"/>
      <c r="I4" s="639"/>
    </row>
    <row r="5" spans="1:9" x14ac:dyDescent="0.25">
      <c r="A5" s="639" t="s">
        <v>59</v>
      </c>
      <c r="B5" s="639"/>
      <c r="C5" s="639"/>
      <c r="D5" s="639"/>
      <c r="E5" s="4" t="s">
        <v>60</v>
      </c>
      <c r="F5" s="571" t="s">
        <v>11</v>
      </c>
      <c r="G5" s="571"/>
      <c r="H5" s="571"/>
      <c r="I5" s="571"/>
    </row>
    <row r="6" spans="1:9" x14ac:dyDescent="0.25">
      <c r="A6" s="641"/>
      <c r="B6" s="641"/>
      <c r="C6" s="641"/>
      <c r="D6" s="641"/>
      <c r="E6" s="5" t="s">
        <v>12</v>
      </c>
      <c r="F6" s="542" t="s">
        <v>13</v>
      </c>
      <c r="G6" s="542"/>
      <c r="H6" s="542"/>
      <c r="I6" s="542"/>
    </row>
    <row r="7" spans="1:9" ht="12" customHeight="1" x14ac:dyDescent="0.25">
      <c r="A7" s="556"/>
      <c r="B7" s="642" t="s">
        <v>14</v>
      </c>
      <c r="C7" s="575"/>
      <c r="D7" s="552"/>
      <c r="E7" s="7"/>
      <c r="F7" s="645" t="s">
        <v>378</v>
      </c>
      <c r="G7" s="575"/>
      <c r="H7" s="552"/>
      <c r="I7" s="556"/>
    </row>
    <row r="8" spans="1:9" ht="12" customHeight="1" x14ac:dyDescent="0.25">
      <c r="A8" s="557"/>
      <c r="B8" s="643" t="s">
        <v>16</v>
      </c>
      <c r="C8" s="644"/>
      <c r="D8" s="8" t="s">
        <v>17</v>
      </c>
      <c r="E8" s="9" t="s">
        <v>18</v>
      </c>
      <c r="F8" s="8" t="s">
        <v>19</v>
      </c>
      <c r="G8" s="8" t="s">
        <v>20</v>
      </c>
      <c r="H8" s="8" t="s">
        <v>21</v>
      </c>
      <c r="I8" s="557"/>
    </row>
    <row r="9" spans="1:9" ht="12" customHeight="1" x14ac:dyDescent="0.25">
      <c r="A9" s="557"/>
      <c r="B9" s="8" t="s">
        <v>22</v>
      </c>
      <c r="C9" s="8" t="s">
        <v>23</v>
      </c>
      <c r="D9" s="10" t="s">
        <v>24</v>
      </c>
      <c r="E9" s="9" t="s">
        <v>6</v>
      </c>
      <c r="F9" s="10" t="s">
        <v>25</v>
      </c>
      <c r="G9" s="10" t="s">
        <v>26</v>
      </c>
      <c r="H9" s="10" t="s">
        <v>27</v>
      </c>
      <c r="I9" s="557"/>
    </row>
    <row r="10" spans="1:9" ht="12" customHeight="1" x14ac:dyDescent="0.25">
      <c r="A10" s="558"/>
      <c r="B10" s="150" t="s">
        <v>363</v>
      </c>
      <c r="C10" s="150" t="s">
        <v>364</v>
      </c>
      <c r="D10" s="151" t="s">
        <v>365</v>
      </c>
      <c r="E10" s="13"/>
      <c r="F10" s="14"/>
      <c r="G10" s="14"/>
      <c r="H10" s="14"/>
      <c r="I10" s="558"/>
    </row>
    <row r="11" spans="1:9" ht="12" customHeight="1" x14ac:dyDescent="0.25">
      <c r="A11" s="15"/>
      <c r="B11" s="161"/>
      <c r="C11" s="161"/>
      <c r="D11" s="161"/>
      <c r="E11" s="17" t="s">
        <v>28</v>
      </c>
      <c r="F11" s="18"/>
      <c r="G11" s="18"/>
      <c r="H11" s="18"/>
      <c r="I11" s="15"/>
    </row>
    <row r="12" spans="1:9" ht="12" customHeight="1" x14ac:dyDescent="0.25">
      <c r="A12" s="19">
        <v>1</v>
      </c>
      <c r="B12" s="146">
        <v>9508</v>
      </c>
      <c r="C12" s="146">
        <v>9508</v>
      </c>
      <c r="D12" s="146">
        <v>0</v>
      </c>
      <c r="E12" s="21" t="s">
        <v>29</v>
      </c>
      <c r="F12" s="146">
        <v>0</v>
      </c>
      <c r="G12" s="20">
        <v>0</v>
      </c>
      <c r="H12" s="20">
        <v>0</v>
      </c>
      <c r="I12" s="19">
        <v>1</v>
      </c>
    </row>
    <row r="13" spans="1:9" ht="12" customHeight="1" x14ac:dyDescent="0.25">
      <c r="A13" s="19">
        <v>2</v>
      </c>
      <c r="B13" s="146"/>
      <c r="C13" s="146"/>
      <c r="D13" s="146"/>
      <c r="E13" s="21" t="s">
        <v>30</v>
      </c>
      <c r="F13" s="20"/>
      <c r="G13" s="20"/>
      <c r="H13" s="20"/>
      <c r="I13" s="19">
        <v>2</v>
      </c>
    </row>
    <row r="14" spans="1:9" ht="12" customHeight="1" x14ac:dyDescent="0.25">
      <c r="A14" s="19">
        <v>3</v>
      </c>
      <c r="B14" s="146"/>
      <c r="C14" s="146"/>
      <c r="D14" s="146"/>
      <c r="E14" s="21" t="s">
        <v>31</v>
      </c>
      <c r="F14" s="20"/>
      <c r="G14" s="20"/>
      <c r="H14" s="20"/>
      <c r="I14" s="19">
        <v>3</v>
      </c>
    </row>
    <row r="15" spans="1:9" ht="12" customHeight="1" x14ac:dyDescent="0.25">
      <c r="A15" s="19">
        <v>4</v>
      </c>
      <c r="B15" s="146">
        <v>0</v>
      </c>
      <c r="C15" s="146"/>
      <c r="D15" s="146"/>
      <c r="E15" s="21" t="s">
        <v>32</v>
      </c>
      <c r="F15" s="20"/>
      <c r="G15" s="20"/>
      <c r="H15" s="20"/>
      <c r="I15" s="19">
        <v>4</v>
      </c>
    </row>
    <row r="16" spans="1:9" ht="12" customHeight="1" x14ac:dyDescent="0.25">
      <c r="A16" s="19">
        <v>5</v>
      </c>
      <c r="B16" s="146"/>
      <c r="C16" s="146"/>
      <c r="D16" s="146"/>
      <c r="E16" s="21" t="s">
        <v>61</v>
      </c>
      <c r="F16" s="20"/>
      <c r="G16" s="20"/>
      <c r="H16" s="20"/>
      <c r="I16" s="19">
        <v>5</v>
      </c>
    </row>
    <row r="17" spans="1:9" ht="12" customHeight="1" x14ac:dyDescent="0.25">
      <c r="A17" s="19">
        <v>6</v>
      </c>
      <c r="B17" s="146"/>
      <c r="C17" s="146"/>
      <c r="D17" s="146"/>
      <c r="E17" s="21" t="s">
        <v>62</v>
      </c>
      <c r="F17" s="20"/>
      <c r="G17" s="20"/>
      <c r="H17" s="20"/>
      <c r="I17" s="19">
        <v>6</v>
      </c>
    </row>
    <row r="18" spans="1:9" ht="12" customHeight="1" x14ac:dyDescent="0.25">
      <c r="A18" s="19">
        <v>7</v>
      </c>
      <c r="B18" s="146"/>
      <c r="C18" s="146"/>
      <c r="D18" s="146"/>
      <c r="E18" s="21" t="s">
        <v>63</v>
      </c>
      <c r="F18" s="20"/>
      <c r="G18" s="20"/>
      <c r="H18" s="20"/>
      <c r="I18" s="19">
        <v>7</v>
      </c>
    </row>
    <row r="19" spans="1:9" ht="12" customHeight="1" x14ac:dyDescent="0.25">
      <c r="A19" s="19">
        <v>8</v>
      </c>
      <c r="B19" s="146"/>
      <c r="C19" s="146"/>
      <c r="D19" s="146"/>
      <c r="E19" s="21" t="s">
        <v>64</v>
      </c>
      <c r="F19" s="20"/>
      <c r="G19" s="20"/>
      <c r="H19" s="20"/>
      <c r="I19" s="19">
        <v>8</v>
      </c>
    </row>
    <row r="20" spans="1:9" ht="12" customHeight="1" x14ac:dyDescent="0.25">
      <c r="A20" s="19">
        <v>9</v>
      </c>
      <c r="B20" s="146">
        <f>SUM(B12:B19)</f>
        <v>9508</v>
      </c>
      <c r="C20" s="146">
        <v>9508</v>
      </c>
      <c r="D20" s="146">
        <v>9505</v>
      </c>
      <c r="E20" s="21" t="s">
        <v>50</v>
      </c>
      <c r="F20" s="146">
        <v>0</v>
      </c>
      <c r="G20" s="20">
        <v>0</v>
      </c>
      <c r="H20" s="20">
        <v>0</v>
      </c>
      <c r="I20" s="19">
        <v>9</v>
      </c>
    </row>
    <row r="21" spans="1:9" ht="12" customHeight="1" x14ac:dyDescent="0.25">
      <c r="A21" s="19">
        <v>10</v>
      </c>
      <c r="B21" s="158"/>
      <c r="C21" s="158"/>
      <c r="D21" s="146"/>
      <c r="E21" s="21" t="s">
        <v>51</v>
      </c>
      <c r="F21" s="20"/>
      <c r="G21" s="20"/>
      <c r="H21" s="20"/>
      <c r="I21" s="19">
        <v>10</v>
      </c>
    </row>
    <row r="22" spans="1:9" ht="12" customHeight="1" thickBot="1" x14ac:dyDescent="0.3">
      <c r="A22" s="23">
        <v>11</v>
      </c>
      <c r="B22" s="147"/>
      <c r="C22" s="147"/>
      <c r="D22" s="155"/>
      <c r="E22" s="26" t="s">
        <v>52</v>
      </c>
      <c r="F22" s="25"/>
      <c r="G22" s="25"/>
      <c r="H22" s="25"/>
      <c r="I22" s="23">
        <v>11</v>
      </c>
    </row>
    <row r="23" spans="1:9" ht="24" customHeight="1" thickBot="1" x14ac:dyDescent="0.3">
      <c r="A23" s="27">
        <v>12</v>
      </c>
      <c r="B23" s="156">
        <f>SUM(B20:B22)</f>
        <v>9508</v>
      </c>
      <c r="C23" s="156">
        <v>9508</v>
      </c>
      <c r="D23" s="156">
        <f>SUM(D20:D22)</f>
        <v>9505</v>
      </c>
      <c r="E23" s="29" t="s">
        <v>53</v>
      </c>
      <c r="F23" s="156">
        <f>SUM(F20:F22)</f>
        <v>0</v>
      </c>
      <c r="G23" s="28">
        <f>SUM(G20:G22)</f>
        <v>0</v>
      </c>
      <c r="H23" s="28">
        <f>SUM(H20:H22)</f>
        <v>0</v>
      </c>
      <c r="I23" s="30">
        <v>12</v>
      </c>
    </row>
    <row r="24" spans="1:9" ht="12" customHeight="1" x14ac:dyDescent="0.25">
      <c r="A24" s="13"/>
      <c r="B24" s="178"/>
      <c r="C24" s="178"/>
      <c r="D24" s="178"/>
      <c r="E24" s="32" t="s">
        <v>44</v>
      </c>
      <c r="F24" s="31"/>
      <c r="G24" s="31"/>
      <c r="H24" s="31"/>
      <c r="I24" s="13"/>
    </row>
    <row r="25" spans="1:9" ht="12" customHeight="1" x14ac:dyDescent="0.25">
      <c r="A25" s="19">
        <v>1</v>
      </c>
      <c r="B25" s="146"/>
      <c r="C25" s="146"/>
      <c r="D25" s="146"/>
      <c r="E25" s="21">
        <v>1</v>
      </c>
      <c r="F25" s="20"/>
      <c r="G25" s="20"/>
      <c r="H25" s="20"/>
      <c r="I25" s="19">
        <v>1</v>
      </c>
    </row>
    <row r="26" spans="1:9" ht="12" customHeight="1" x14ac:dyDescent="0.25">
      <c r="A26" s="19">
        <v>2</v>
      </c>
      <c r="B26" s="146"/>
      <c r="C26" s="146"/>
      <c r="D26" s="146"/>
      <c r="E26" s="21" t="s">
        <v>65</v>
      </c>
      <c r="F26" s="20"/>
      <c r="G26" s="20"/>
      <c r="H26" s="20"/>
      <c r="I26" s="19">
        <v>2</v>
      </c>
    </row>
    <row r="27" spans="1:9" ht="12" customHeight="1" x14ac:dyDescent="0.25">
      <c r="A27" s="19">
        <v>3</v>
      </c>
      <c r="B27" s="146"/>
      <c r="C27" s="146"/>
      <c r="D27" s="146"/>
      <c r="E27" s="21">
        <v>3</v>
      </c>
      <c r="F27" s="20"/>
      <c r="G27" s="20"/>
      <c r="H27" s="20"/>
      <c r="I27" s="19">
        <v>3</v>
      </c>
    </row>
    <row r="28" spans="1:9" ht="12" customHeight="1" x14ac:dyDescent="0.25">
      <c r="A28" s="19">
        <v>4</v>
      </c>
      <c r="B28" s="146"/>
      <c r="C28" s="146"/>
      <c r="D28" s="146"/>
      <c r="E28" s="21">
        <v>4</v>
      </c>
      <c r="F28" s="20"/>
      <c r="G28" s="20"/>
      <c r="H28" s="20"/>
      <c r="I28" s="19">
        <v>4</v>
      </c>
    </row>
    <row r="29" spans="1:9" ht="12" customHeight="1" x14ac:dyDescent="0.25">
      <c r="A29" s="19">
        <v>5</v>
      </c>
      <c r="B29" s="146">
        <v>9508</v>
      </c>
      <c r="C29" s="146">
        <v>9508</v>
      </c>
      <c r="D29" s="146">
        <v>9505</v>
      </c>
      <c r="E29" s="21" t="s">
        <v>54</v>
      </c>
      <c r="F29" s="146">
        <v>0</v>
      </c>
      <c r="G29" s="20">
        <v>0</v>
      </c>
      <c r="H29" s="20">
        <v>0</v>
      </c>
      <c r="I29" s="19">
        <v>5</v>
      </c>
    </row>
    <row r="30" spans="1:9" ht="12" customHeight="1" x14ac:dyDescent="0.25">
      <c r="A30" s="19">
        <v>6</v>
      </c>
      <c r="B30" s="146"/>
      <c r="C30" s="146"/>
      <c r="D30" s="146"/>
      <c r="E30" s="21">
        <v>6</v>
      </c>
      <c r="F30" s="20"/>
      <c r="G30" s="20"/>
      <c r="H30" s="20"/>
      <c r="I30" s="19">
        <v>6</v>
      </c>
    </row>
    <row r="31" spans="1:9" ht="12" customHeight="1" x14ac:dyDescent="0.25">
      <c r="A31" s="19">
        <v>7</v>
      </c>
      <c r="B31" s="146"/>
      <c r="C31" s="146"/>
      <c r="D31" s="146"/>
      <c r="E31" s="21">
        <v>7</v>
      </c>
      <c r="F31" s="20"/>
      <c r="G31" s="20"/>
      <c r="H31" s="20"/>
      <c r="I31" s="19">
        <v>7</v>
      </c>
    </row>
    <row r="32" spans="1:9" ht="12" customHeight="1" x14ac:dyDescent="0.25">
      <c r="A32" s="19">
        <v>8</v>
      </c>
      <c r="B32" s="146"/>
      <c r="C32" s="146"/>
      <c r="D32" s="146"/>
      <c r="E32" s="21">
        <v>8</v>
      </c>
      <c r="F32" s="20"/>
      <c r="G32" s="20"/>
      <c r="H32" s="20"/>
      <c r="I32" s="19">
        <v>8</v>
      </c>
    </row>
    <row r="33" spans="1:9" ht="12" customHeight="1" x14ac:dyDescent="0.25">
      <c r="A33" s="19">
        <v>9</v>
      </c>
      <c r="B33" s="146"/>
      <c r="C33" s="146"/>
      <c r="D33" s="146"/>
      <c r="E33" s="21">
        <v>9</v>
      </c>
      <c r="F33" s="20"/>
      <c r="G33" s="20"/>
      <c r="H33" s="20"/>
      <c r="I33" s="19">
        <v>9</v>
      </c>
    </row>
    <row r="34" spans="1:9" ht="12" customHeight="1" x14ac:dyDescent="0.25">
      <c r="A34" s="19">
        <v>10</v>
      </c>
      <c r="B34" s="146"/>
      <c r="C34" s="146"/>
      <c r="D34" s="146"/>
      <c r="E34" s="21">
        <v>10</v>
      </c>
      <c r="F34" s="20"/>
      <c r="G34" s="20"/>
      <c r="H34" s="20"/>
      <c r="I34" s="19">
        <v>10</v>
      </c>
    </row>
    <row r="35" spans="1:9" ht="12" customHeight="1" x14ac:dyDescent="0.25">
      <c r="A35" s="19">
        <v>11</v>
      </c>
      <c r="B35" s="146"/>
      <c r="C35" s="146"/>
      <c r="D35" s="146"/>
      <c r="E35" s="21">
        <v>11</v>
      </c>
      <c r="F35" s="20"/>
      <c r="G35" s="20"/>
      <c r="H35" s="20"/>
      <c r="I35" s="19">
        <v>11</v>
      </c>
    </row>
    <row r="36" spans="1:9" ht="12" customHeight="1" x14ac:dyDescent="0.25">
      <c r="A36" s="19">
        <v>12</v>
      </c>
      <c r="B36" s="146"/>
      <c r="C36" s="146"/>
      <c r="D36" s="146"/>
      <c r="E36" s="21">
        <v>12</v>
      </c>
      <c r="F36" s="20"/>
      <c r="G36" s="20"/>
      <c r="H36" s="20"/>
      <c r="I36" s="19">
        <v>12</v>
      </c>
    </row>
    <row r="37" spans="1:9" ht="12" customHeight="1" x14ac:dyDescent="0.25">
      <c r="A37" s="19">
        <v>13</v>
      </c>
      <c r="B37" s="146"/>
      <c r="C37" s="146"/>
      <c r="D37" s="146"/>
      <c r="E37" s="21">
        <v>13</v>
      </c>
      <c r="F37" s="20"/>
      <c r="G37" s="20"/>
      <c r="H37" s="20"/>
      <c r="I37" s="19">
        <v>13</v>
      </c>
    </row>
    <row r="38" spans="1:9" ht="12" customHeight="1" x14ac:dyDescent="0.25">
      <c r="A38" s="19">
        <v>14</v>
      </c>
      <c r="B38" s="146"/>
      <c r="C38" s="146"/>
      <c r="D38" s="146"/>
      <c r="E38" s="21">
        <v>14</v>
      </c>
      <c r="F38" s="20"/>
      <c r="G38" s="20"/>
      <c r="H38" s="20"/>
      <c r="I38" s="19">
        <v>14</v>
      </c>
    </row>
    <row r="39" spans="1:9" ht="12" customHeight="1" x14ac:dyDescent="0.25">
      <c r="A39" s="19">
        <v>15</v>
      </c>
      <c r="B39" s="146"/>
      <c r="C39" s="146"/>
      <c r="D39" s="146"/>
      <c r="E39" s="21">
        <v>15</v>
      </c>
      <c r="F39" s="20"/>
      <c r="G39" s="20"/>
      <c r="H39" s="20"/>
      <c r="I39" s="19">
        <v>15</v>
      </c>
    </row>
    <row r="40" spans="1:9" ht="12" customHeight="1" thickBot="1" x14ac:dyDescent="0.3">
      <c r="A40" s="23">
        <v>16</v>
      </c>
      <c r="B40" s="147">
        <v>0</v>
      </c>
      <c r="C40" s="147"/>
      <c r="D40" s="147"/>
      <c r="E40" s="26" t="s">
        <v>55</v>
      </c>
      <c r="F40" s="24"/>
      <c r="G40" s="24"/>
      <c r="H40" s="24"/>
      <c r="I40" s="23">
        <v>16</v>
      </c>
    </row>
    <row r="41" spans="1:9" ht="13.8" thickBot="1" x14ac:dyDescent="0.3">
      <c r="A41" s="27">
        <v>17</v>
      </c>
      <c r="B41" s="156">
        <f>SUM(B26:B40)</f>
        <v>9508</v>
      </c>
      <c r="C41" s="156">
        <f>SUM(C26:C40)</f>
        <v>9508</v>
      </c>
      <c r="D41" s="156">
        <f>D23</f>
        <v>9505</v>
      </c>
      <c r="E41" s="29" t="s">
        <v>56</v>
      </c>
      <c r="F41" s="156">
        <v>0</v>
      </c>
      <c r="G41" s="28">
        <f>SUM(G25:G40)</f>
        <v>0</v>
      </c>
      <c r="H41" s="28">
        <f>SUM(H25:H40)</f>
        <v>0</v>
      </c>
      <c r="I41" s="30">
        <v>17</v>
      </c>
    </row>
    <row r="42" spans="1:9" x14ac:dyDescent="0.25">
      <c r="E42" s="33"/>
    </row>
    <row r="43" spans="1:9" x14ac:dyDescent="0.25">
      <c r="E43" s="33"/>
    </row>
  </sheetData>
  <mergeCells count="16">
    <mergeCell ref="A5:D5"/>
    <mergeCell ref="F5:I5"/>
    <mergeCell ref="A6:D6"/>
    <mergeCell ref="F6:I6"/>
    <mergeCell ref="A7:A10"/>
    <mergeCell ref="B7:D7"/>
    <mergeCell ref="F7:H7"/>
    <mergeCell ref="I7:I10"/>
    <mergeCell ref="B8:C8"/>
    <mergeCell ref="A4:D4"/>
    <mergeCell ref="F4:I4"/>
    <mergeCell ref="A1:B1"/>
    <mergeCell ref="A2:B2"/>
    <mergeCell ref="F2:I2"/>
    <mergeCell ref="A3:D3"/>
    <mergeCell ref="F3:I3"/>
  </mergeCells>
  <printOptions horizontalCentered="1" verticalCentered="1"/>
  <pageMargins left="0.25" right="0.25" top="0.75" bottom="0.75" header="0.3" footer="0.3"/>
  <pageSetup scale="97" orientation="landscape" verticalDpi="300" r:id="rId1"/>
  <headerFooter alignWithMargins="0">
    <oddFooter>&amp;C&amp;7*Includes Unappropriated Balance budgeted last year&amp;RPage &amp;P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E18A1-E86B-4EF5-AF77-D625C152F25D}">
  <sheetPr>
    <pageSetUpPr fitToPage="1"/>
  </sheetPr>
  <dimension ref="A1:P55"/>
  <sheetViews>
    <sheetView topLeftCell="A31" workbookViewId="0">
      <selection activeCell="T5" sqref="T5"/>
    </sheetView>
  </sheetViews>
  <sheetFormatPr defaultRowHeight="14.4" x14ac:dyDescent="0.3"/>
  <cols>
    <col min="1" max="1" width="3.88671875" customWidth="1"/>
    <col min="2" max="2" width="11.6640625" customWidth="1"/>
    <col min="3" max="3" width="7.6640625" customWidth="1"/>
    <col min="4" max="4" width="7.88671875" customWidth="1"/>
    <col min="5" max="5" width="2.6640625" customWidth="1"/>
    <col min="6" max="6" width="3.6640625" customWidth="1"/>
    <col min="7" max="7" width="7.6640625" customWidth="1"/>
    <col min="8" max="8" width="13.44140625" customWidth="1"/>
    <col min="9" max="9" width="8.44140625" customWidth="1"/>
    <col min="10" max="11" width="5.33203125" customWidth="1"/>
    <col min="12" max="12" width="7.88671875" customWidth="1"/>
    <col min="13" max="13" width="13.33203125" customWidth="1"/>
    <col min="14" max="14" width="3.6640625" customWidth="1"/>
    <col min="15" max="16" width="11.44140625" customWidth="1"/>
  </cols>
  <sheetData>
    <row r="1" spans="1:16" ht="22.8" x14ac:dyDescent="0.3">
      <c r="A1" s="455" t="s">
        <v>492</v>
      </c>
      <c r="B1" s="456"/>
      <c r="C1" s="456"/>
      <c r="D1" s="456"/>
      <c r="E1" s="456"/>
      <c r="F1" s="456"/>
      <c r="G1" s="456"/>
      <c r="H1" s="456"/>
      <c r="I1" s="456"/>
      <c r="J1" s="456"/>
      <c r="K1" s="456"/>
      <c r="L1" s="456"/>
      <c r="M1" s="322"/>
      <c r="N1" s="323"/>
      <c r="O1" s="457" t="s">
        <v>493</v>
      </c>
      <c r="P1" s="457"/>
    </row>
    <row r="2" spans="1:16" ht="33" x14ac:dyDescent="0.3">
      <c r="A2" s="456"/>
      <c r="B2" s="456"/>
      <c r="C2" s="456"/>
      <c r="D2" s="456"/>
      <c r="E2" s="456"/>
      <c r="F2" s="456"/>
      <c r="G2" s="456"/>
      <c r="H2" s="456"/>
      <c r="I2" s="456"/>
      <c r="J2" s="456"/>
      <c r="K2" s="456"/>
      <c r="L2" s="456"/>
      <c r="M2" s="324"/>
      <c r="N2" s="458" t="s">
        <v>494</v>
      </c>
      <c r="O2" s="458"/>
      <c r="P2" s="458"/>
    </row>
    <row r="3" spans="1:16" x14ac:dyDescent="0.3">
      <c r="A3" s="459" t="s">
        <v>495</v>
      </c>
      <c r="B3" s="459"/>
      <c r="C3" s="459"/>
      <c r="D3" s="459"/>
      <c r="E3" s="459"/>
      <c r="F3" s="459"/>
      <c r="G3" s="459"/>
      <c r="H3" s="459"/>
      <c r="I3" s="459"/>
      <c r="J3" s="459"/>
      <c r="K3" s="459"/>
      <c r="L3" s="459"/>
      <c r="M3" s="459"/>
    </row>
    <row r="4" spans="1:16" x14ac:dyDescent="0.3">
      <c r="C4" s="325"/>
      <c r="D4" s="326"/>
      <c r="E4" s="326"/>
      <c r="F4" s="326"/>
      <c r="G4" s="326"/>
      <c r="H4" s="326"/>
      <c r="I4" s="326"/>
      <c r="J4" s="326"/>
      <c r="K4" s="326"/>
      <c r="L4" s="326"/>
      <c r="M4" s="326"/>
    </row>
    <row r="5" spans="1:16" ht="22.8" x14ac:dyDescent="0.4">
      <c r="A5" s="327"/>
      <c r="O5" s="328" t="s">
        <v>496</v>
      </c>
    </row>
    <row r="6" spans="1:16" ht="22.8" x14ac:dyDescent="0.4">
      <c r="A6" s="327" t="s">
        <v>497</v>
      </c>
      <c r="B6" s="329" t="s">
        <v>498</v>
      </c>
      <c r="O6" s="328" t="s">
        <v>499</v>
      </c>
    </row>
    <row r="7" spans="1:16" ht="15" thickBot="1" x14ac:dyDescent="0.35">
      <c r="A7" s="330"/>
      <c r="B7" s="330"/>
      <c r="C7" s="330"/>
      <c r="D7" s="330"/>
      <c r="E7" s="330"/>
      <c r="F7" s="330"/>
      <c r="G7" s="330"/>
      <c r="H7" s="330"/>
      <c r="I7" s="330"/>
      <c r="J7" s="330"/>
      <c r="K7" s="330"/>
      <c r="L7" s="330"/>
      <c r="M7" s="330"/>
      <c r="N7" s="330"/>
      <c r="O7" s="330"/>
      <c r="P7" s="330"/>
    </row>
    <row r="8" spans="1:16" ht="15" thickTop="1" x14ac:dyDescent="0.3">
      <c r="A8" s="284" t="s">
        <v>500</v>
      </c>
      <c r="B8" s="452" t="s">
        <v>501</v>
      </c>
      <c r="C8" s="452"/>
      <c r="D8" s="452"/>
      <c r="E8" s="452"/>
      <c r="F8" s="452"/>
      <c r="G8" s="284" t="s">
        <v>502</v>
      </c>
      <c r="H8" s="303"/>
      <c r="I8" s="325"/>
      <c r="J8" s="325"/>
      <c r="K8" s="325"/>
      <c r="L8" s="325"/>
      <c r="M8" s="325"/>
      <c r="N8" s="325"/>
      <c r="O8" s="303"/>
      <c r="P8" s="303"/>
    </row>
    <row r="9" spans="1:16" x14ac:dyDescent="0.3">
      <c r="A9" s="331"/>
      <c r="B9" s="460" t="s">
        <v>503</v>
      </c>
      <c r="C9" s="460"/>
      <c r="D9" s="460"/>
      <c r="E9" s="460"/>
      <c r="F9" s="460"/>
      <c r="G9" s="460"/>
      <c r="H9" s="332"/>
      <c r="I9" s="333"/>
      <c r="J9" s="333"/>
      <c r="K9" s="333"/>
      <c r="L9" s="333"/>
      <c r="M9" s="333"/>
      <c r="N9" s="333"/>
      <c r="O9" s="333"/>
      <c r="P9" s="331"/>
    </row>
    <row r="10" spans="1:16" x14ac:dyDescent="0.3">
      <c r="A10" s="334" t="s">
        <v>504</v>
      </c>
      <c r="B10" s="335"/>
      <c r="C10" s="452" t="s">
        <v>505</v>
      </c>
      <c r="D10" s="452"/>
      <c r="E10" s="452"/>
      <c r="F10" s="452"/>
      <c r="G10" s="452"/>
      <c r="H10" s="284" t="s">
        <v>506</v>
      </c>
      <c r="I10" s="325"/>
      <c r="J10" s="303"/>
      <c r="L10" s="303"/>
      <c r="M10" s="303"/>
      <c r="N10" s="303"/>
      <c r="O10" s="303"/>
      <c r="P10" s="303"/>
    </row>
    <row r="11" spans="1:16" x14ac:dyDescent="0.3">
      <c r="A11" s="333"/>
      <c r="B11" s="333"/>
      <c r="C11" s="460" t="s">
        <v>507</v>
      </c>
      <c r="D11" s="460"/>
      <c r="E11" s="460"/>
      <c r="F11" s="460"/>
      <c r="G11" s="333"/>
      <c r="H11" s="331"/>
      <c r="I11" s="331"/>
      <c r="J11" s="331"/>
      <c r="K11" s="331"/>
      <c r="L11" s="331"/>
      <c r="M11" s="331"/>
      <c r="N11" s="331"/>
      <c r="O11" s="331"/>
      <c r="P11" s="331"/>
    </row>
    <row r="12" spans="1:16" x14ac:dyDescent="0.3">
      <c r="A12" s="452" t="s">
        <v>508</v>
      </c>
      <c r="B12" s="452"/>
      <c r="C12" s="452"/>
      <c r="D12" s="452"/>
      <c r="E12" s="452"/>
      <c r="F12" s="452"/>
      <c r="G12" s="452"/>
      <c r="H12" s="451" t="s">
        <v>509</v>
      </c>
      <c r="I12" s="451"/>
      <c r="J12" s="451"/>
      <c r="K12" s="451" t="s">
        <v>510</v>
      </c>
      <c r="L12" s="451"/>
      <c r="M12" s="336" t="s">
        <v>511</v>
      </c>
      <c r="N12" s="337"/>
      <c r="O12" s="452" t="s">
        <v>512</v>
      </c>
      <c r="P12" s="452"/>
    </row>
    <row r="13" spans="1:16" x14ac:dyDescent="0.3">
      <c r="A13" s="450" t="s">
        <v>513</v>
      </c>
      <c r="B13" s="450"/>
      <c r="C13" s="450"/>
      <c r="D13" s="450"/>
      <c r="E13" s="338"/>
      <c r="F13" s="338"/>
      <c r="G13" s="450" t="s">
        <v>514</v>
      </c>
      <c r="H13" s="450"/>
      <c r="I13" s="450"/>
      <c r="J13" s="339"/>
      <c r="K13" s="339" t="s">
        <v>515</v>
      </c>
      <c r="L13" s="339"/>
      <c r="M13" s="339" t="s">
        <v>516</v>
      </c>
      <c r="N13" s="339"/>
      <c r="O13" s="450" t="s">
        <v>517</v>
      </c>
      <c r="P13" s="450"/>
    </row>
    <row r="14" spans="1:16" x14ac:dyDescent="0.3">
      <c r="A14" s="451" t="s">
        <v>518</v>
      </c>
      <c r="B14" s="451"/>
      <c r="C14" s="451"/>
      <c r="D14" s="451"/>
      <c r="E14" s="340"/>
      <c r="F14" s="452" t="s">
        <v>25</v>
      </c>
      <c r="G14" s="452"/>
      <c r="H14" s="452"/>
      <c r="I14" s="452"/>
      <c r="J14" s="341"/>
      <c r="K14" s="452" t="s">
        <v>519</v>
      </c>
      <c r="L14" s="452"/>
      <c r="M14" s="452"/>
      <c r="N14" s="341"/>
      <c r="O14" s="453" t="s">
        <v>520</v>
      </c>
      <c r="P14" s="454"/>
    </row>
    <row r="15" spans="1:16" ht="15" thickBot="1" x14ac:dyDescent="0.35">
      <c r="A15" s="342" t="s">
        <v>521</v>
      </c>
      <c r="B15" s="342"/>
      <c r="C15" s="342"/>
      <c r="D15" s="342"/>
      <c r="E15" s="343"/>
      <c r="F15" s="445" t="s">
        <v>522</v>
      </c>
      <c r="G15" s="445"/>
      <c r="H15" s="445"/>
      <c r="I15" s="344"/>
      <c r="J15" s="342"/>
      <c r="K15" s="445" t="s">
        <v>523</v>
      </c>
      <c r="L15" s="445"/>
      <c r="M15" s="445"/>
      <c r="N15" s="343"/>
      <c r="O15" s="344" t="s">
        <v>524</v>
      </c>
      <c r="P15" s="344"/>
    </row>
    <row r="16" spans="1:16" ht="15" thickTop="1" x14ac:dyDescent="0.3">
      <c r="A16" s="341" t="s">
        <v>525</v>
      </c>
      <c r="B16" s="345"/>
      <c r="C16" s="345"/>
      <c r="D16" s="345"/>
      <c r="E16" s="346"/>
      <c r="F16" s="347"/>
      <c r="G16" s="347"/>
      <c r="H16" s="347"/>
      <c r="I16" s="345"/>
      <c r="J16" s="345"/>
      <c r="K16" s="347"/>
      <c r="L16" s="347"/>
      <c r="M16" s="347"/>
      <c r="N16" s="346"/>
      <c r="O16" s="345"/>
      <c r="P16" s="345"/>
    </row>
    <row r="17" spans="1:16" x14ac:dyDescent="0.3">
      <c r="A17" s="303"/>
      <c r="B17" s="348" t="s">
        <v>526</v>
      </c>
      <c r="C17" s="349"/>
      <c r="D17" s="349"/>
      <c r="E17" s="317"/>
      <c r="F17" s="350"/>
      <c r="G17" s="350"/>
      <c r="H17" s="350"/>
      <c r="I17" s="349"/>
      <c r="J17" s="349"/>
      <c r="K17" s="350"/>
      <c r="L17" s="350"/>
      <c r="M17" s="350"/>
      <c r="N17" s="317"/>
      <c r="O17" s="349"/>
      <c r="P17" s="349"/>
    </row>
    <row r="18" spans="1:16" x14ac:dyDescent="0.3">
      <c r="A18" s="303"/>
      <c r="B18" s="348" t="s">
        <v>527</v>
      </c>
      <c r="C18" s="349"/>
      <c r="D18" s="349"/>
      <c r="E18" s="317"/>
      <c r="F18" s="350"/>
      <c r="G18" s="350"/>
      <c r="H18" s="350"/>
      <c r="I18" s="349"/>
      <c r="J18" s="349"/>
      <c r="K18" s="350"/>
      <c r="L18" s="350"/>
      <c r="M18" s="350"/>
      <c r="N18" s="317"/>
      <c r="O18" s="349"/>
      <c r="P18" s="349"/>
    </row>
    <row r="19" spans="1:16" ht="15" thickBot="1" x14ac:dyDescent="0.35">
      <c r="A19" s="351"/>
      <c r="B19" s="352"/>
      <c r="C19" s="342"/>
      <c r="D19" s="342"/>
      <c r="E19" s="343"/>
      <c r="F19" s="353"/>
      <c r="G19" s="353"/>
      <c r="H19" s="353"/>
      <c r="I19" s="342"/>
      <c r="J19" s="342"/>
      <c r="K19" s="353"/>
      <c r="L19" s="347"/>
      <c r="M19" s="347"/>
      <c r="N19" s="346"/>
      <c r="O19" s="345"/>
      <c r="P19" s="345"/>
    </row>
    <row r="20" spans="1:16" ht="15" thickTop="1" x14ac:dyDescent="0.3">
      <c r="A20" s="341" t="s">
        <v>528</v>
      </c>
      <c r="B20" s="341"/>
      <c r="C20" s="341"/>
      <c r="D20" s="341"/>
      <c r="E20" s="341"/>
      <c r="F20" s="341"/>
      <c r="G20" s="341"/>
      <c r="H20" s="341"/>
      <c r="I20" s="341"/>
      <c r="J20" s="341"/>
      <c r="K20" s="340"/>
      <c r="L20" s="446" t="s">
        <v>529</v>
      </c>
      <c r="M20" s="446"/>
      <c r="N20" s="446"/>
      <c r="O20" s="447"/>
      <c r="P20" s="447"/>
    </row>
    <row r="21" spans="1:16" x14ac:dyDescent="0.3">
      <c r="A21" s="341"/>
      <c r="B21" s="341"/>
      <c r="C21" s="341"/>
      <c r="D21" s="341"/>
      <c r="E21" s="341"/>
      <c r="F21" s="341"/>
      <c r="G21" s="341"/>
      <c r="H21" s="341"/>
      <c r="I21" s="341"/>
      <c r="J21" s="341"/>
      <c r="K21" s="340"/>
      <c r="L21" s="448" t="s">
        <v>530</v>
      </c>
      <c r="M21" s="448"/>
      <c r="N21" s="448"/>
      <c r="O21" s="449"/>
      <c r="P21" s="449"/>
    </row>
    <row r="22" spans="1:16" x14ac:dyDescent="0.3">
      <c r="A22" s="341"/>
      <c r="B22" s="303" t="s">
        <v>531</v>
      </c>
      <c r="C22" s="303"/>
      <c r="D22" s="303"/>
      <c r="E22" s="303"/>
      <c r="F22" s="303"/>
      <c r="G22" s="303"/>
      <c r="H22" s="303"/>
      <c r="I22" s="303"/>
      <c r="J22" s="303"/>
      <c r="K22" s="303"/>
      <c r="L22" s="426" t="s">
        <v>532</v>
      </c>
      <c r="M22" s="426"/>
      <c r="N22" s="426"/>
      <c r="O22" s="303"/>
      <c r="P22" s="303"/>
    </row>
    <row r="23" spans="1:16" x14ac:dyDescent="0.3">
      <c r="A23" s="354">
        <v>1</v>
      </c>
      <c r="B23" s="303" t="s">
        <v>533</v>
      </c>
      <c r="C23" s="303"/>
      <c r="D23" s="303"/>
      <c r="E23" s="303"/>
      <c r="F23" s="303"/>
      <c r="G23" s="303"/>
      <c r="H23" s="303"/>
      <c r="I23" s="303"/>
      <c r="J23" s="303"/>
      <c r="K23" s="355">
        <f>A23</f>
        <v>1</v>
      </c>
      <c r="L23" s="427">
        <v>4.1176000000000004</v>
      </c>
      <c r="M23" s="428"/>
      <c r="N23" s="429"/>
      <c r="O23" s="303"/>
      <c r="P23" s="303"/>
    </row>
    <row r="24" spans="1:16" x14ac:dyDescent="0.3">
      <c r="A24" s="354">
        <v>2</v>
      </c>
      <c r="B24" s="303" t="s">
        <v>534</v>
      </c>
      <c r="C24" s="303"/>
      <c r="D24" s="303"/>
      <c r="E24" s="303"/>
      <c r="F24" s="303"/>
      <c r="G24" s="303"/>
      <c r="H24" s="303"/>
      <c r="I24" s="303"/>
      <c r="J24" s="303"/>
      <c r="K24" s="355">
        <f>A24</f>
        <v>2</v>
      </c>
      <c r="L24" s="427"/>
      <c r="M24" s="428"/>
      <c r="N24" s="429"/>
      <c r="O24" s="303"/>
      <c r="P24" s="303"/>
    </row>
    <row r="25" spans="1:16" x14ac:dyDescent="0.3">
      <c r="A25" s="354">
        <v>3</v>
      </c>
      <c r="B25" s="303" t="s">
        <v>535</v>
      </c>
      <c r="C25" s="303"/>
      <c r="D25" s="303"/>
      <c r="E25" s="303"/>
      <c r="F25" s="303"/>
      <c r="G25" s="303"/>
      <c r="H25" s="303"/>
      <c r="I25" s="303"/>
      <c r="J25" s="303"/>
      <c r="K25" s="355">
        <f>A25</f>
        <v>3</v>
      </c>
      <c r="L25" s="427"/>
      <c r="M25" s="428"/>
      <c r="N25" s="429"/>
      <c r="O25" s="430" t="s">
        <v>536</v>
      </c>
      <c r="P25" s="431"/>
    </row>
    <row r="26" spans="1:16" x14ac:dyDescent="0.3">
      <c r="A26" s="354">
        <v>4</v>
      </c>
      <c r="B26" s="303" t="s">
        <v>537</v>
      </c>
      <c r="C26" s="303"/>
      <c r="D26" s="303"/>
      <c r="E26" s="303"/>
      <c r="F26" s="303"/>
      <c r="G26" s="303"/>
      <c r="H26" s="303"/>
      <c r="I26" s="303"/>
      <c r="J26" s="303"/>
      <c r="K26" s="355">
        <f>A26</f>
        <v>4</v>
      </c>
      <c r="L26" s="432"/>
      <c r="M26" s="433"/>
      <c r="N26" s="434"/>
      <c r="O26" s="435" t="s">
        <v>538</v>
      </c>
      <c r="P26" s="436"/>
    </row>
    <row r="27" spans="1:16" x14ac:dyDescent="0.3">
      <c r="A27" s="354" t="s">
        <v>539</v>
      </c>
      <c r="B27" s="303" t="s">
        <v>540</v>
      </c>
      <c r="C27" s="303"/>
      <c r="D27" s="303"/>
      <c r="E27" s="303"/>
      <c r="F27" s="303"/>
      <c r="G27" s="303"/>
      <c r="H27" s="303"/>
      <c r="I27" s="303"/>
      <c r="J27" s="303"/>
      <c r="K27" s="303"/>
      <c r="L27" s="303"/>
      <c r="M27" s="303"/>
      <c r="N27" s="354" t="str">
        <f>A27</f>
        <v>5a.</v>
      </c>
      <c r="O27" s="437"/>
      <c r="P27" s="438"/>
    </row>
    <row r="28" spans="1:16" x14ac:dyDescent="0.3">
      <c r="A28" s="354" t="s">
        <v>541</v>
      </c>
      <c r="B28" s="303" t="s">
        <v>542</v>
      </c>
      <c r="C28" s="303"/>
      <c r="D28" s="303"/>
      <c r="E28" s="303"/>
      <c r="F28" s="303"/>
      <c r="G28" s="303"/>
      <c r="H28" s="303"/>
      <c r="I28" s="303"/>
      <c r="J28" s="303"/>
      <c r="K28" s="303"/>
      <c r="L28" s="303"/>
      <c r="M28" s="303"/>
      <c r="N28" s="354" t="str">
        <f>A28</f>
        <v>5b.</v>
      </c>
      <c r="O28" s="439"/>
      <c r="P28" s="440"/>
    </row>
    <row r="29" spans="1:16" x14ac:dyDescent="0.3">
      <c r="A29" s="354" t="s">
        <v>543</v>
      </c>
      <c r="B29" s="303" t="s">
        <v>544</v>
      </c>
      <c r="C29" s="303"/>
      <c r="D29" s="303"/>
      <c r="E29" s="303"/>
      <c r="F29" s="303"/>
      <c r="G29" s="303"/>
      <c r="H29" s="303"/>
      <c r="I29" s="303"/>
      <c r="J29" s="303"/>
      <c r="K29" s="303"/>
      <c r="L29" s="303"/>
      <c r="M29" s="303"/>
      <c r="N29" s="354" t="str">
        <f>A29</f>
        <v>5c.</v>
      </c>
      <c r="O29" s="437">
        <f>SUM(O27:O28)</f>
        <v>0</v>
      </c>
      <c r="P29" s="438"/>
    </row>
    <row r="30" spans="1:16" ht="15" thickBot="1" x14ac:dyDescent="0.35">
      <c r="A30" s="330"/>
      <c r="B30" s="330"/>
      <c r="C30" s="330"/>
      <c r="D30" s="330"/>
      <c r="E30" s="330"/>
      <c r="F30" s="330"/>
      <c r="G30" s="330"/>
      <c r="H30" s="330"/>
      <c r="I30" s="330"/>
      <c r="J30" s="330"/>
      <c r="K30" s="330"/>
      <c r="L30" s="330"/>
      <c r="M30" s="330"/>
      <c r="N30" s="356"/>
      <c r="O30" s="330"/>
      <c r="P30" s="330"/>
    </row>
    <row r="31" spans="1:16" ht="15" thickTop="1" x14ac:dyDescent="0.3">
      <c r="A31" s="341" t="s">
        <v>545</v>
      </c>
      <c r="B31" s="303"/>
      <c r="C31" s="303"/>
      <c r="D31" s="303"/>
      <c r="E31" s="303"/>
      <c r="F31" s="303"/>
      <c r="G31" s="303"/>
      <c r="H31" s="303"/>
      <c r="I31" s="303"/>
      <c r="J31" s="303"/>
      <c r="K31" s="303"/>
      <c r="L31" s="303"/>
      <c r="M31" s="303"/>
      <c r="N31" s="357"/>
      <c r="O31" s="303"/>
      <c r="P31" s="303"/>
    </row>
    <row r="32" spans="1:16" x14ac:dyDescent="0.3">
      <c r="A32" s="354">
        <v>6</v>
      </c>
      <c r="B32" s="303" t="s">
        <v>546</v>
      </c>
      <c r="C32" s="303"/>
      <c r="D32" s="303"/>
      <c r="E32" s="303"/>
      <c r="F32" s="303"/>
      <c r="G32" s="303"/>
      <c r="H32" s="284"/>
      <c r="I32" s="303"/>
      <c r="J32" s="303"/>
      <c r="K32" s="303"/>
      <c r="L32" s="303"/>
      <c r="M32" s="303"/>
      <c r="N32" s="358">
        <f>A32</f>
        <v>6</v>
      </c>
      <c r="O32" s="441">
        <v>4.1176000000000004</v>
      </c>
      <c r="P32" s="442"/>
    </row>
    <row r="33" spans="1:16" x14ac:dyDescent="0.3">
      <c r="A33" s="354">
        <v>7</v>
      </c>
      <c r="B33" s="303" t="s">
        <v>547</v>
      </c>
      <c r="C33" s="303"/>
      <c r="D33" s="303"/>
      <c r="E33" s="303"/>
      <c r="F33" s="303"/>
      <c r="G33" s="303"/>
      <c r="H33" s="284"/>
      <c r="I33" s="303"/>
      <c r="J33" s="303"/>
      <c r="K33" s="303"/>
      <c r="L33" s="303"/>
      <c r="M33" s="303"/>
      <c r="N33" s="358">
        <f>A33</f>
        <v>7</v>
      </c>
      <c r="O33" s="443"/>
      <c r="P33" s="444"/>
    </row>
    <row r="34" spans="1:16" x14ac:dyDescent="0.3">
      <c r="A34" s="354">
        <v>8</v>
      </c>
      <c r="B34" s="303" t="s">
        <v>548</v>
      </c>
      <c r="D34" s="359"/>
      <c r="N34" s="358">
        <f>A34</f>
        <v>8</v>
      </c>
      <c r="O34" s="424"/>
      <c r="P34" s="425"/>
    </row>
    <row r="35" spans="1:16" ht="15" thickBot="1" x14ac:dyDescent="0.35">
      <c r="A35" s="330"/>
      <c r="B35" s="330"/>
      <c r="C35" s="330"/>
      <c r="D35" s="330"/>
      <c r="E35" s="330"/>
      <c r="F35" s="330"/>
      <c r="G35" s="330"/>
      <c r="H35" s="330"/>
      <c r="I35" s="330"/>
      <c r="J35" s="330"/>
      <c r="K35" s="330"/>
      <c r="L35" s="330"/>
      <c r="M35" s="330"/>
      <c r="N35" s="330"/>
      <c r="O35" s="330"/>
      <c r="P35" s="330"/>
    </row>
    <row r="36" spans="1:16" ht="15" thickTop="1" x14ac:dyDescent="0.3">
      <c r="A36" s="284"/>
      <c r="E36" s="360"/>
      <c r="F36" s="333"/>
      <c r="G36" s="360"/>
      <c r="H36" s="360"/>
    </row>
    <row r="37" spans="1:16" x14ac:dyDescent="0.3">
      <c r="A37" s="341" t="s">
        <v>549</v>
      </c>
      <c r="B37" s="341"/>
      <c r="C37" s="303"/>
      <c r="D37" s="303"/>
      <c r="E37" s="303"/>
      <c r="F37" s="303"/>
      <c r="G37" s="303"/>
      <c r="H37" s="303"/>
      <c r="I37" s="303"/>
      <c r="J37" s="303"/>
      <c r="K37" s="303"/>
      <c r="L37" s="303"/>
      <c r="M37" s="303"/>
      <c r="N37" s="303"/>
      <c r="O37" s="303"/>
      <c r="P37" s="303"/>
    </row>
    <row r="38" spans="1:16" x14ac:dyDescent="0.3">
      <c r="A38" s="303"/>
      <c r="B38" s="303"/>
      <c r="C38" s="303"/>
      <c r="D38" s="303"/>
      <c r="E38" s="303"/>
      <c r="F38" s="303"/>
      <c r="G38" s="303"/>
      <c r="H38" s="361" t="s">
        <v>550</v>
      </c>
      <c r="I38" s="303"/>
      <c r="J38" s="303"/>
      <c r="K38" s="303"/>
      <c r="L38" s="303"/>
      <c r="M38" s="303"/>
      <c r="N38" s="303"/>
      <c r="O38" s="303"/>
      <c r="P38" s="303"/>
    </row>
    <row r="39" spans="1:16" x14ac:dyDescent="0.3">
      <c r="A39" s="418" t="s">
        <v>551</v>
      </c>
      <c r="B39" s="419"/>
      <c r="C39" s="419"/>
      <c r="D39" s="419"/>
      <c r="E39" s="419"/>
      <c r="F39" s="419"/>
      <c r="G39" s="420"/>
      <c r="H39" s="418" t="s">
        <v>552</v>
      </c>
      <c r="I39" s="419"/>
      <c r="J39" s="420"/>
      <c r="K39" s="418" t="s">
        <v>553</v>
      </c>
      <c r="L39" s="420"/>
      <c r="M39" s="362" t="s">
        <v>554</v>
      </c>
      <c r="N39" s="418" t="s">
        <v>555</v>
      </c>
      <c r="O39" s="419"/>
      <c r="P39" s="420"/>
    </row>
    <row r="40" spans="1:16" x14ac:dyDescent="0.3">
      <c r="A40" s="421" t="s">
        <v>556</v>
      </c>
      <c r="B40" s="422"/>
      <c r="C40" s="422"/>
      <c r="D40" s="422"/>
      <c r="E40" s="422"/>
      <c r="F40" s="422"/>
      <c r="G40" s="423"/>
      <c r="H40" s="421" t="s">
        <v>557</v>
      </c>
      <c r="I40" s="422"/>
      <c r="J40" s="423"/>
      <c r="K40" s="421" t="s">
        <v>558</v>
      </c>
      <c r="L40" s="423"/>
      <c r="M40" s="363" t="s">
        <v>559</v>
      </c>
      <c r="N40" s="421" t="s">
        <v>560</v>
      </c>
      <c r="O40" s="422"/>
      <c r="P40" s="423"/>
    </row>
    <row r="41" spans="1:16" x14ac:dyDescent="0.3">
      <c r="A41" s="415"/>
      <c r="B41" s="416"/>
      <c r="C41" s="416"/>
      <c r="D41" s="416"/>
      <c r="E41" s="416"/>
      <c r="F41" s="416"/>
      <c r="G41" s="417"/>
      <c r="H41" s="415"/>
      <c r="I41" s="416"/>
      <c r="J41" s="417"/>
      <c r="K41" s="415"/>
      <c r="L41" s="417"/>
      <c r="M41" s="364"/>
      <c r="N41" s="415"/>
      <c r="O41" s="416"/>
      <c r="P41" s="417"/>
    </row>
    <row r="42" spans="1:16" x14ac:dyDescent="0.3">
      <c r="A42" s="415"/>
      <c r="B42" s="416"/>
      <c r="C42" s="416"/>
      <c r="D42" s="416"/>
      <c r="E42" s="416"/>
      <c r="F42" s="416"/>
      <c r="G42" s="417"/>
      <c r="H42" s="415"/>
      <c r="I42" s="416"/>
      <c r="J42" s="417"/>
      <c r="K42" s="415"/>
      <c r="L42" s="417"/>
      <c r="M42" s="364"/>
      <c r="N42" s="415"/>
      <c r="O42" s="416"/>
      <c r="P42" s="417"/>
    </row>
    <row r="43" spans="1:16" ht="15" thickBot="1" x14ac:dyDescent="0.35">
      <c r="A43" s="365"/>
      <c r="B43" s="366"/>
      <c r="C43" s="366"/>
      <c r="D43" s="366"/>
      <c r="E43" s="366"/>
      <c r="F43" s="366"/>
      <c r="G43" s="366"/>
      <c r="H43" s="366"/>
      <c r="I43" s="366"/>
      <c r="J43" s="366"/>
      <c r="K43" s="366"/>
      <c r="L43" s="366"/>
      <c r="M43" s="367"/>
      <c r="N43" s="368"/>
      <c r="O43" s="368"/>
      <c r="P43" s="368"/>
    </row>
    <row r="44" spans="1:16" ht="15" thickTop="1" x14ac:dyDescent="0.3">
      <c r="A44" s="369" t="s">
        <v>561</v>
      </c>
      <c r="B44" s="370"/>
      <c r="C44" s="370"/>
      <c r="D44" s="370"/>
      <c r="E44" s="370"/>
      <c r="F44" s="370"/>
      <c r="G44" s="370"/>
      <c r="H44" s="370"/>
      <c r="I44" s="370"/>
      <c r="J44" s="370"/>
      <c r="K44" s="370"/>
      <c r="L44" s="370"/>
      <c r="M44" s="371"/>
      <c r="N44" s="370"/>
      <c r="O44" s="370"/>
      <c r="P44" s="370"/>
    </row>
    <row r="45" spans="1:16" x14ac:dyDescent="0.3">
      <c r="A45" s="372"/>
      <c r="B45" s="373" t="s">
        <v>562</v>
      </c>
      <c r="C45" s="373"/>
      <c r="D45" s="373"/>
      <c r="E45" s="373"/>
      <c r="F45" s="373"/>
      <c r="G45" s="374"/>
      <c r="H45" s="409" t="s">
        <v>563</v>
      </c>
      <c r="I45" s="410"/>
      <c r="J45" s="410"/>
      <c r="K45" s="410"/>
      <c r="L45" s="411"/>
      <c r="M45" s="375"/>
      <c r="N45" s="373"/>
      <c r="O45" s="373" t="s">
        <v>564</v>
      </c>
      <c r="P45" s="374"/>
    </row>
    <row r="46" spans="1:16" x14ac:dyDescent="0.3">
      <c r="A46" s="376">
        <v>1</v>
      </c>
      <c r="B46" s="412"/>
      <c r="C46" s="412"/>
      <c r="D46" s="412"/>
      <c r="E46" s="412"/>
      <c r="F46" s="412"/>
      <c r="G46" s="413"/>
      <c r="H46" s="414"/>
      <c r="I46" s="412"/>
      <c r="J46" s="412"/>
      <c r="K46" s="412"/>
      <c r="L46" s="413"/>
      <c r="M46" s="414"/>
      <c r="N46" s="412"/>
      <c r="O46" s="412"/>
      <c r="P46" s="413"/>
    </row>
    <row r="47" spans="1:16" x14ac:dyDescent="0.3">
      <c r="A47" s="372">
        <v>2</v>
      </c>
      <c r="B47" s="412"/>
      <c r="C47" s="412"/>
      <c r="D47" s="412"/>
      <c r="E47" s="412"/>
      <c r="F47" s="412"/>
      <c r="G47" s="413"/>
      <c r="H47" s="415"/>
      <c r="I47" s="416"/>
      <c r="J47" s="416"/>
      <c r="K47" s="416"/>
      <c r="L47" s="417"/>
      <c r="M47" s="415"/>
      <c r="N47" s="416"/>
      <c r="O47" s="416"/>
      <c r="P47" s="417"/>
    </row>
    <row r="48" spans="1:16" ht="15.6" x14ac:dyDescent="0.3">
      <c r="A48" s="406"/>
      <c r="B48" s="407"/>
      <c r="C48" s="407"/>
      <c r="D48" s="407"/>
      <c r="E48" s="407"/>
      <c r="F48" s="407"/>
      <c r="G48" s="407"/>
      <c r="H48" s="407"/>
      <c r="I48" s="407"/>
      <c r="J48" s="407"/>
      <c r="K48" s="407"/>
      <c r="L48" s="407"/>
      <c r="M48" s="407"/>
      <c r="N48" s="407"/>
      <c r="O48" s="407"/>
      <c r="P48" s="407"/>
    </row>
    <row r="49" spans="1:16" x14ac:dyDescent="0.3">
      <c r="A49" s="303" t="s">
        <v>565</v>
      </c>
      <c r="B49" s="314"/>
      <c r="C49" s="314"/>
      <c r="D49" s="314"/>
      <c r="E49" s="314"/>
      <c r="F49" s="314"/>
      <c r="G49" s="314"/>
      <c r="H49" s="370"/>
      <c r="I49" s="370"/>
      <c r="J49" s="370"/>
      <c r="K49" s="370"/>
      <c r="L49" s="370"/>
      <c r="M49" s="371"/>
      <c r="N49" s="370"/>
      <c r="O49" s="370"/>
      <c r="P49" s="370"/>
    </row>
    <row r="50" spans="1:16" x14ac:dyDescent="0.3">
      <c r="A50" s="303" t="s">
        <v>566</v>
      </c>
      <c r="B50" s="314"/>
      <c r="C50" s="314"/>
      <c r="D50" s="314"/>
      <c r="E50" s="314"/>
      <c r="F50" s="314"/>
      <c r="G50" s="314"/>
      <c r="H50" s="370"/>
      <c r="I50" s="370"/>
      <c r="J50" s="370"/>
      <c r="K50" s="370"/>
      <c r="L50" s="370"/>
      <c r="M50" s="371"/>
      <c r="N50" s="370"/>
      <c r="O50" s="370"/>
      <c r="P50" s="370"/>
    </row>
    <row r="51" spans="1:16" x14ac:dyDescent="0.3">
      <c r="A51" s="303" t="s">
        <v>567</v>
      </c>
      <c r="B51" s="314"/>
      <c r="C51" s="314"/>
      <c r="D51" s="314"/>
      <c r="E51" s="314"/>
      <c r="F51" s="314"/>
      <c r="G51" s="314"/>
      <c r="H51" s="370"/>
      <c r="I51" s="370"/>
      <c r="J51" s="370"/>
      <c r="K51" s="370"/>
      <c r="L51" s="370"/>
      <c r="M51" s="371"/>
      <c r="N51" s="370"/>
      <c r="O51" s="370"/>
      <c r="P51" s="370"/>
    </row>
    <row r="52" spans="1:16" x14ac:dyDescent="0.3">
      <c r="A52" s="377" t="s">
        <v>568</v>
      </c>
      <c r="B52" s="378"/>
      <c r="C52" s="378"/>
      <c r="D52" s="378"/>
      <c r="E52" s="378"/>
      <c r="F52" s="378"/>
      <c r="G52" s="378"/>
      <c r="H52" s="378"/>
      <c r="I52" s="379"/>
      <c r="J52" s="379"/>
      <c r="K52" s="379"/>
      <c r="L52" s="380"/>
    </row>
    <row r="53" spans="1:16" ht="15" thickBot="1" x14ac:dyDescent="0.35">
      <c r="A53" s="381"/>
      <c r="B53" s="382"/>
      <c r="C53" s="382"/>
      <c r="D53" s="382"/>
      <c r="E53" s="382"/>
      <c r="F53" s="382"/>
      <c r="G53" s="382"/>
      <c r="H53" s="383"/>
      <c r="I53" s="383"/>
      <c r="J53" s="383"/>
      <c r="K53" s="383"/>
      <c r="L53" s="383"/>
      <c r="M53" s="384"/>
      <c r="N53" s="383"/>
      <c r="O53" s="383"/>
      <c r="P53" s="383"/>
    </row>
    <row r="54" spans="1:16" ht="15" thickTop="1" x14ac:dyDescent="0.3">
      <c r="A54" s="385" t="s">
        <v>569</v>
      </c>
      <c r="D54" s="386" t="s">
        <v>570</v>
      </c>
    </row>
    <row r="55" spans="1:16" x14ac:dyDescent="0.3">
      <c r="A55" s="408" t="s">
        <v>571</v>
      </c>
      <c r="B55" s="408"/>
      <c r="C55" s="408"/>
      <c r="D55" s="408"/>
      <c r="E55" s="408"/>
      <c r="F55" s="408"/>
      <c r="G55" s="408"/>
      <c r="H55" s="408"/>
      <c r="I55" s="408"/>
      <c r="J55" s="408"/>
      <c r="K55" s="408"/>
      <c r="L55" s="408"/>
      <c r="M55" s="408"/>
      <c r="N55" s="408"/>
      <c r="O55" s="408"/>
      <c r="P55" s="408"/>
    </row>
  </sheetData>
  <mergeCells count="63">
    <mergeCell ref="O12:P12"/>
    <mergeCell ref="A1:L2"/>
    <mergeCell ref="O1:P1"/>
    <mergeCell ref="N2:P2"/>
    <mergeCell ref="A3:M3"/>
    <mergeCell ref="B8:F8"/>
    <mergeCell ref="B9:G9"/>
    <mergeCell ref="C10:G10"/>
    <mergeCell ref="C11:F11"/>
    <mergeCell ref="A12:G12"/>
    <mergeCell ref="H12:J12"/>
    <mergeCell ref="K12:L12"/>
    <mergeCell ref="A13:D13"/>
    <mergeCell ref="G13:I13"/>
    <mergeCell ref="O13:P13"/>
    <mergeCell ref="A14:D14"/>
    <mergeCell ref="F14:I14"/>
    <mergeCell ref="K14:M14"/>
    <mergeCell ref="O14:P14"/>
    <mergeCell ref="F15:H15"/>
    <mergeCell ref="K15:M15"/>
    <mergeCell ref="L20:N20"/>
    <mergeCell ref="O20:P20"/>
    <mergeCell ref="L21:N21"/>
    <mergeCell ref="O21:P21"/>
    <mergeCell ref="O34:P34"/>
    <mergeCell ref="L22:N22"/>
    <mergeCell ref="L23:N23"/>
    <mergeCell ref="L24:N24"/>
    <mergeCell ref="L25:N25"/>
    <mergeCell ref="O25:P25"/>
    <mergeCell ref="L26:N26"/>
    <mergeCell ref="O26:P26"/>
    <mergeCell ref="O27:P27"/>
    <mergeCell ref="O28:P28"/>
    <mergeCell ref="O29:P29"/>
    <mergeCell ref="O32:P32"/>
    <mergeCell ref="O33:P33"/>
    <mergeCell ref="A39:G39"/>
    <mergeCell ref="H39:J39"/>
    <mergeCell ref="K39:L39"/>
    <mergeCell ref="N39:P39"/>
    <mergeCell ref="A40:G40"/>
    <mergeCell ref="H40:J40"/>
    <mergeCell ref="K40:L40"/>
    <mergeCell ref="N40:P40"/>
    <mergeCell ref="A41:G41"/>
    <mergeCell ref="H41:J41"/>
    <mergeCell ref="K41:L41"/>
    <mergeCell ref="N41:P41"/>
    <mergeCell ref="A42:G42"/>
    <mergeCell ref="H42:J42"/>
    <mergeCell ref="K42:L42"/>
    <mergeCell ref="N42:P42"/>
    <mergeCell ref="A48:P48"/>
    <mergeCell ref="A55:P55"/>
    <mergeCell ref="H45:L45"/>
    <mergeCell ref="B46:G46"/>
    <mergeCell ref="H46:L46"/>
    <mergeCell ref="M46:P46"/>
    <mergeCell ref="B47:G47"/>
    <mergeCell ref="H47:L47"/>
    <mergeCell ref="M47:P47"/>
  </mergeCells>
  <hyperlinks>
    <hyperlink ref="O14" r:id="rId1" xr:uid="{63074719-CEA2-4D81-B1F5-28B9011EDE63}"/>
  </hyperlinks>
  <printOptions horizontalCentered="1" verticalCentered="1"/>
  <pageMargins left="0.25" right="0.25" top="0.75" bottom="0.75" header="0.3" footer="0.3"/>
  <pageSetup scale="79" orientation="portrait" verticalDpi="0"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FFB6C-564D-497E-B9AE-541C07BACA9B}">
  <sheetPr>
    <pageSetUpPr fitToPage="1"/>
  </sheetPr>
  <dimension ref="A1:E69"/>
  <sheetViews>
    <sheetView topLeftCell="A40" workbookViewId="0">
      <selection activeCell="E31" sqref="E31"/>
    </sheetView>
  </sheetViews>
  <sheetFormatPr defaultRowHeight="14.4" x14ac:dyDescent="0.3"/>
  <cols>
    <col min="1" max="1" width="35.5546875" customWidth="1"/>
    <col min="2" max="2" width="25.88671875" customWidth="1"/>
    <col min="3" max="4" width="26.5546875" customWidth="1"/>
    <col min="5" max="5" width="23.88671875" customWidth="1"/>
  </cols>
  <sheetData>
    <row r="1" spans="1:5" ht="18.600000000000001" thickBot="1" x14ac:dyDescent="0.4">
      <c r="A1" s="228" t="s">
        <v>397</v>
      </c>
      <c r="B1" s="528" t="s">
        <v>398</v>
      </c>
      <c r="C1" s="528"/>
      <c r="D1" s="528"/>
      <c r="E1" s="528"/>
    </row>
    <row r="2" spans="1:5" ht="15" thickTop="1" x14ac:dyDescent="0.3">
      <c r="A2" s="229"/>
      <c r="E2" s="230"/>
    </row>
    <row r="3" spans="1:5" x14ac:dyDescent="0.3">
      <c r="A3" s="231"/>
      <c r="E3" s="232"/>
    </row>
    <row r="4" spans="1:5" x14ac:dyDescent="0.3">
      <c r="A4" s="231"/>
      <c r="E4" s="232"/>
    </row>
    <row r="5" spans="1:5" x14ac:dyDescent="0.3">
      <c r="A5" s="231"/>
      <c r="E5" s="232"/>
    </row>
    <row r="6" spans="1:5" x14ac:dyDescent="0.3">
      <c r="A6" s="231"/>
      <c r="E6" s="232"/>
    </row>
    <row r="7" spans="1:5" x14ac:dyDescent="0.3">
      <c r="A7" s="231"/>
      <c r="E7" s="232"/>
    </row>
    <row r="8" spans="1:5" ht="15" thickBot="1" x14ac:dyDescent="0.35">
      <c r="A8" s="473" t="s">
        <v>399</v>
      </c>
      <c r="B8" s="529"/>
      <c r="C8" s="233" t="s">
        <v>400</v>
      </c>
      <c r="D8" s="529" t="s">
        <v>401</v>
      </c>
      <c r="E8" s="530"/>
    </row>
    <row r="9" spans="1:5" ht="15" thickBot="1" x14ac:dyDescent="0.35">
      <c r="A9" s="477"/>
      <c r="B9" s="477"/>
      <c r="C9" s="477"/>
      <c r="D9" s="477"/>
      <c r="E9" s="477"/>
    </row>
    <row r="10" spans="1:5" x14ac:dyDescent="0.3">
      <c r="A10" s="531" t="s">
        <v>402</v>
      </c>
      <c r="B10" s="532"/>
      <c r="C10" s="532"/>
      <c r="D10" s="532"/>
      <c r="E10" s="533"/>
    </row>
    <row r="11" spans="1:5" x14ac:dyDescent="0.3">
      <c r="A11" s="534" t="s">
        <v>403</v>
      </c>
      <c r="B11" s="535"/>
      <c r="C11" s="234" t="s">
        <v>404</v>
      </c>
      <c r="D11" s="234" t="s">
        <v>17</v>
      </c>
      <c r="E11" s="235" t="s">
        <v>405</v>
      </c>
    </row>
    <row r="12" spans="1:5" x14ac:dyDescent="0.3">
      <c r="A12" s="536"/>
      <c r="B12" s="537"/>
      <c r="C12" s="236" t="s">
        <v>406</v>
      </c>
      <c r="D12" s="236" t="s">
        <v>407</v>
      </c>
      <c r="E12" s="237" t="s">
        <v>408</v>
      </c>
    </row>
    <row r="13" spans="1:5" x14ac:dyDescent="0.3">
      <c r="A13" s="538" t="s">
        <v>382</v>
      </c>
      <c r="B13" s="539"/>
      <c r="C13" s="238">
        <v>337632</v>
      </c>
      <c r="D13" s="239">
        <v>372290</v>
      </c>
      <c r="E13" s="239">
        <v>451886</v>
      </c>
    </row>
    <row r="14" spans="1:5" x14ac:dyDescent="0.3">
      <c r="A14" s="519" t="s">
        <v>383</v>
      </c>
      <c r="B14" s="520"/>
      <c r="C14" s="238">
        <v>113100</v>
      </c>
      <c r="D14" s="239">
        <v>113100</v>
      </c>
      <c r="E14" s="388">
        <v>32680</v>
      </c>
    </row>
    <row r="15" spans="1:5" x14ac:dyDescent="0.3">
      <c r="A15" s="526" t="s">
        <v>384</v>
      </c>
      <c r="B15" s="527"/>
      <c r="C15" s="238">
        <v>134900</v>
      </c>
      <c r="D15" s="239">
        <v>144000</v>
      </c>
      <c r="E15" s="239">
        <v>35200</v>
      </c>
    </row>
    <row r="16" spans="1:5" x14ac:dyDescent="0.3">
      <c r="A16" s="519" t="s">
        <v>385</v>
      </c>
      <c r="B16" s="520"/>
      <c r="C16" s="238">
        <v>0</v>
      </c>
      <c r="D16" s="239">
        <v>0</v>
      </c>
      <c r="E16" s="239">
        <v>0</v>
      </c>
    </row>
    <row r="17" spans="1:5" x14ac:dyDescent="0.3">
      <c r="A17" s="526" t="s">
        <v>386</v>
      </c>
      <c r="B17" s="527"/>
      <c r="C17" s="238">
        <v>41000</v>
      </c>
      <c r="D17" s="239">
        <v>72400</v>
      </c>
      <c r="E17" s="239">
        <v>24000</v>
      </c>
    </row>
    <row r="18" spans="1:5" x14ac:dyDescent="0.3">
      <c r="A18" s="519" t="s">
        <v>387</v>
      </c>
      <c r="B18" s="520"/>
      <c r="C18" s="238">
        <v>2257</v>
      </c>
      <c r="D18" s="239">
        <v>2324</v>
      </c>
      <c r="E18" s="239">
        <v>139276</v>
      </c>
    </row>
    <row r="19" spans="1:5" ht="15" thickBot="1" x14ac:dyDescent="0.35">
      <c r="A19" s="521" t="s">
        <v>388</v>
      </c>
      <c r="B19" s="522"/>
      <c r="C19" s="240">
        <v>66800</v>
      </c>
      <c r="D19" s="241">
        <v>68300</v>
      </c>
      <c r="E19" s="241">
        <v>98500</v>
      </c>
    </row>
    <row r="20" spans="1:5" ht="15.6" thickTop="1" thickBot="1" x14ac:dyDescent="0.35">
      <c r="A20" s="523" t="s">
        <v>409</v>
      </c>
      <c r="B20" s="524"/>
      <c r="C20" s="242">
        <f>SUM(C13:C19)</f>
        <v>695689</v>
      </c>
      <c r="D20" s="242">
        <f>SUM(D13:D19)</f>
        <v>772414</v>
      </c>
      <c r="E20" s="389">
        <f>SUM(E13:E19)</f>
        <v>781542</v>
      </c>
    </row>
    <row r="21" spans="1:5" ht="15" thickBot="1" x14ac:dyDescent="0.35">
      <c r="A21" s="525"/>
      <c r="B21" s="525"/>
      <c r="C21" s="525"/>
      <c r="D21" s="525"/>
      <c r="E21" s="525"/>
    </row>
    <row r="22" spans="1:5" x14ac:dyDescent="0.3">
      <c r="A22" s="478" t="s">
        <v>410</v>
      </c>
      <c r="B22" s="479"/>
      <c r="C22" s="479"/>
      <c r="D22" s="479"/>
      <c r="E22" s="480"/>
    </row>
    <row r="23" spans="1:5" x14ac:dyDescent="0.3">
      <c r="A23" s="518" t="s">
        <v>411</v>
      </c>
      <c r="B23" s="485"/>
      <c r="C23" s="243">
        <v>145800</v>
      </c>
      <c r="D23" s="244">
        <v>152350</v>
      </c>
      <c r="E23" s="244">
        <v>164450</v>
      </c>
    </row>
    <row r="24" spans="1:5" x14ac:dyDescent="0.3">
      <c r="A24" s="518" t="s">
        <v>412</v>
      </c>
      <c r="B24" s="485"/>
      <c r="C24" s="243">
        <v>160344</v>
      </c>
      <c r="D24" s="245">
        <v>167230</v>
      </c>
      <c r="E24" s="390">
        <v>217606</v>
      </c>
    </row>
    <row r="25" spans="1:5" x14ac:dyDescent="0.3">
      <c r="A25" s="518" t="s">
        <v>392</v>
      </c>
      <c r="B25" s="485"/>
      <c r="C25" s="243">
        <v>316250</v>
      </c>
      <c r="D25" s="245">
        <v>350075</v>
      </c>
      <c r="E25" s="245">
        <v>248380</v>
      </c>
    </row>
    <row r="26" spans="1:5" x14ac:dyDescent="0.3">
      <c r="A26" s="518" t="s">
        <v>393</v>
      </c>
      <c r="B26" s="485"/>
      <c r="C26" s="243">
        <v>8485</v>
      </c>
      <c r="D26" s="245">
        <v>3440</v>
      </c>
      <c r="E26" s="245">
        <v>22500</v>
      </c>
    </row>
    <row r="27" spans="1:5" x14ac:dyDescent="0.3">
      <c r="A27" s="518" t="s">
        <v>394</v>
      </c>
      <c r="B27" s="485"/>
      <c r="C27" s="243">
        <v>41000</v>
      </c>
      <c r="D27" s="245">
        <v>72400</v>
      </c>
      <c r="E27" s="245">
        <v>17000</v>
      </c>
    </row>
    <row r="28" spans="1:5" x14ac:dyDescent="0.3">
      <c r="A28" s="518" t="s">
        <v>395</v>
      </c>
      <c r="B28" s="485"/>
      <c r="C28" s="243">
        <v>23810</v>
      </c>
      <c r="D28" s="245">
        <v>26919</v>
      </c>
      <c r="E28" s="245">
        <v>68716</v>
      </c>
    </row>
    <row r="29" spans="1:5" x14ac:dyDescent="0.3">
      <c r="A29" s="518" t="s">
        <v>396</v>
      </c>
      <c r="B29" s="485"/>
      <c r="C29" s="243"/>
      <c r="D29" s="245"/>
      <c r="E29" s="245">
        <v>0</v>
      </c>
    </row>
    <row r="30" spans="1:5" ht="15" thickBot="1" x14ac:dyDescent="0.35">
      <c r="A30" s="506" t="s">
        <v>413</v>
      </c>
      <c r="B30" s="507"/>
      <c r="C30" s="246">
        <v>0</v>
      </c>
      <c r="D30" s="247">
        <v>0</v>
      </c>
      <c r="E30" s="247">
        <v>42890</v>
      </c>
    </row>
    <row r="31" spans="1:5" ht="15.6" thickTop="1" thickBot="1" x14ac:dyDescent="0.35">
      <c r="A31" s="508" t="s">
        <v>414</v>
      </c>
      <c r="B31" s="509"/>
      <c r="C31" s="248">
        <f>SUM(C23:C30)</f>
        <v>695689</v>
      </c>
      <c r="D31" s="248">
        <f>SUM(D23:D30)</f>
        <v>772414</v>
      </c>
      <c r="E31" s="391">
        <f>SUM(E23:E30)</f>
        <v>781542</v>
      </c>
    </row>
    <row r="32" spans="1:5" ht="15" thickBot="1" x14ac:dyDescent="0.35">
      <c r="A32" s="477"/>
      <c r="B32" s="477"/>
      <c r="C32" s="477"/>
      <c r="D32" s="477"/>
      <c r="E32" s="477"/>
    </row>
    <row r="33" spans="1:5" x14ac:dyDescent="0.3">
      <c r="A33" s="478" t="s">
        <v>415</v>
      </c>
      <c r="B33" s="479"/>
      <c r="C33" s="479"/>
      <c r="D33" s="479"/>
      <c r="E33" s="480"/>
    </row>
    <row r="34" spans="1:5" x14ac:dyDescent="0.3">
      <c r="A34" s="510" t="s">
        <v>416</v>
      </c>
      <c r="B34" s="511"/>
      <c r="C34" s="249"/>
      <c r="D34" s="250"/>
      <c r="E34" s="251"/>
    </row>
    <row r="35" spans="1:5" ht="15" thickBot="1" x14ac:dyDescent="0.35">
      <c r="A35" s="512" t="s">
        <v>417</v>
      </c>
      <c r="B35" s="513"/>
      <c r="C35" s="252"/>
      <c r="D35" s="253"/>
      <c r="E35" s="254"/>
    </row>
    <row r="36" spans="1:5" x14ac:dyDescent="0.3">
      <c r="A36" s="514" t="s">
        <v>418</v>
      </c>
      <c r="B36" s="515"/>
      <c r="C36" s="255">
        <v>17452</v>
      </c>
      <c r="D36" s="245">
        <v>33200</v>
      </c>
      <c r="E36" s="245">
        <v>36400</v>
      </c>
    </row>
    <row r="37" spans="1:5" x14ac:dyDescent="0.3">
      <c r="A37" s="516" t="s">
        <v>419</v>
      </c>
      <c r="B37" s="517"/>
      <c r="C37" s="256">
        <v>1</v>
      </c>
      <c r="D37" s="257">
        <v>1</v>
      </c>
      <c r="E37" s="257">
        <v>0.75</v>
      </c>
    </row>
    <row r="38" spans="1:5" x14ac:dyDescent="0.3">
      <c r="A38" s="486" t="s">
        <v>420</v>
      </c>
      <c r="B38" s="487"/>
      <c r="C38" s="243">
        <v>10093</v>
      </c>
      <c r="D38" s="245">
        <v>15600</v>
      </c>
      <c r="E38" s="245">
        <v>15600</v>
      </c>
    </row>
    <row r="39" spans="1:5" x14ac:dyDescent="0.3">
      <c r="A39" s="488" t="s">
        <v>421</v>
      </c>
      <c r="B39" s="489"/>
      <c r="C39" s="256">
        <v>0.25</v>
      </c>
      <c r="D39" s="257">
        <v>0.25</v>
      </c>
      <c r="E39" s="257">
        <v>0.25</v>
      </c>
    </row>
    <row r="40" spans="1:5" x14ac:dyDescent="0.3">
      <c r="A40" s="486" t="s">
        <v>102</v>
      </c>
      <c r="B40" s="487"/>
      <c r="C40" s="243">
        <v>24961</v>
      </c>
      <c r="D40" s="245">
        <v>31900</v>
      </c>
      <c r="E40" s="245">
        <v>40800</v>
      </c>
    </row>
    <row r="41" spans="1:5" x14ac:dyDescent="0.3">
      <c r="A41" s="488" t="s">
        <v>421</v>
      </c>
      <c r="B41" s="489"/>
      <c r="C41" s="258">
        <v>0.5</v>
      </c>
      <c r="D41" s="259">
        <v>0.5</v>
      </c>
      <c r="E41" s="259">
        <v>1</v>
      </c>
    </row>
    <row r="42" spans="1:5" x14ac:dyDescent="0.3">
      <c r="A42" s="486" t="s">
        <v>112</v>
      </c>
      <c r="B42" s="487"/>
      <c r="C42" s="260">
        <v>41793</v>
      </c>
      <c r="D42" s="261">
        <v>53100</v>
      </c>
      <c r="E42" s="261">
        <v>53100</v>
      </c>
    </row>
    <row r="43" spans="1:5" x14ac:dyDescent="0.3">
      <c r="A43" s="488" t="s">
        <v>421</v>
      </c>
      <c r="B43" s="489"/>
      <c r="C43" s="262">
        <v>1</v>
      </c>
      <c r="D43" s="263">
        <v>1</v>
      </c>
      <c r="E43" s="263">
        <v>1</v>
      </c>
    </row>
    <row r="44" spans="1:5" x14ac:dyDescent="0.3">
      <c r="A44" s="486" t="s">
        <v>422</v>
      </c>
      <c r="B44" s="487"/>
      <c r="C44" s="264">
        <v>13230</v>
      </c>
      <c r="D44" s="265">
        <v>18550</v>
      </c>
      <c r="E44" s="265">
        <v>18550</v>
      </c>
    </row>
    <row r="45" spans="1:5" ht="15" thickBot="1" x14ac:dyDescent="0.35">
      <c r="A45" s="488" t="s">
        <v>421</v>
      </c>
      <c r="B45" s="489"/>
      <c r="C45" s="262">
        <v>0.25</v>
      </c>
      <c r="D45" s="263">
        <v>0.25</v>
      </c>
      <c r="E45" s="263">
        <v>0.25</v>
      </c>
    </row>
    <row r="46" spans="1:5" ht="15" thickTop="1" x14ac:dyDescent="0.3">
      <c r="A46" s="490" t="s">
        <v>423</v>
      </c>
      <c r="B46" s="491"/>
      <c r="C46" s="266">
        <f t="shared" ref="C46:E47" si="0">C36+C38+C40+C42+C44</f>
        <v>107529</v>
      </c>
      <c r="D46" s="266">
        <f t="shared" si="0"/>
        <v>152350</v>
      </c>
      <c r="E46" s="266">
        <f t="shared" si="0"/>
        <v>164450</v>
      </c>
    </row>
    <row r="47" spans="1:5" ht="15" thickBot="1" x14ac:dyDescent="0.35">
      <c r="A47" s="492" t="s">
        <v>424</v>
      </c>
      <c r="B47" s="493"/>
      <c r="C47" s="267">
        <f t="shared" si="0"/>
        <v>3</v>
      </c>
      <c r="D47" s="267">
        <f t="shared" si="0"/>
        <v>3</v>
      </c>
      <c r="E47" s="267">
        <f t="shared" si="0"/>
        <v>3.25</v>
      </c>
    </row>
    <row r="48" spans="1:5" ht="15" thickBot="1" x14ac:dyDescent="0.35">
      <c r="A48" s="494"/>
      <c r="B48" s="494"/>
      <c r="C48" s="494"/>
      <c r="D48" s="494"/>
      <c r="E48" s="494"/>
    </row>
    <row r="49" spans="1:5" x14ac:dyDescent="0.3">
      <c r="A49" s="478" t="s">
        <v>425</v>
      </c>
      <c r="B49" s="479"/>
      <c r="C49" s="479"/>
      <c r="D49" s="479"/>
      <c r="E49" s="480"/>
    </row>
    <row r="50" spans="1:5" x14ac:dyDescent="0.3">
      <c r="A50" s="495" t="s">
        <v>489</v>
      </c>
      <c r="B50" s="496"/>
      <c r="C50" s="496"/>
      <c r="D50" s="496"/>
      <c r="E50" s="497"/>
    </row>
    <row r="51" spans="1:5" x14ac:dyDescent="0.3">
      <c r="A51" s="498"/>
      <c r="B51" s="499"/>
      <c r="C51" s="499"/>
      <c r="D51" s="499"/>
      <c r="E51" s="500"/>
    </row>
    <row r="52" spans="1:5" x14ac:dyDescent="0.3">
      <c r="A52" s="498"/>
      <c r="B52" s="499"/>
      <c r="C52" s="499"/>
      <c r="D52" s="499"/>
      <c r="E52" s="500"/>
    </row>
    <row r="53" spans="1:5" x14ac:dyDescent="0.3">
      <c r="A53" s="498"/>
      <c r="B53" s="499"/>
      <c r="C53" s="499"/>
      <c r="D53" s="499"/>
      <c r="E53" s="500"/>
    </row>
    <row r="54" spans="1:5" x14ac:dyDescent="0.3">
      <c r="A54" s="498"/>
      <c r="B54" s="499"/>
      <c r="C54" s="499"/>
      <c r="D54" s="499"/>
      <c r="E54" s="500"/>
    </row>
    <row r="55" spans="1:5" ht="15" thickBot="1" x14ac:dyDescent="0.35">
      <c r="A55" s="498"/>
      <c r="B55" s="499"/>
      <c r="C55" s="499"/>
      <c r="D55" s="499"/>
      <c r="E55" s="500"/>
    </row>
    <row r="56" spans="1:5" ht="15" thickBot="1" x14ac:dyDescent="0.35">
      <c r="A56" s="501" t="s">
        <v>426</v>
      </c>
      <c r="B56" s="502"/>
      <c r="C56" s="502"/>
      <c r="D56" s="502"/>
      <c r="E56" s="503"/>
    </row>
    <row r="57" spans="1:5" x14ac:dyDescent="0.3">
      <c r="A57" s="504"/>
      <c r="B57" s="505"/>
      <c r="C57" s="268" t="s">
        <v>427</v>
      </c>
      <c r="D57" s="269" t="s">
        <v>427</v>
      </c>
      <c r="E57" s="270" t="s">
        <v>428</v>
      </c>
    </row>
    <row r="58" spans="1:5" x14ac:dyDescent="0.3">
      <c r="A58" s="484" t="s">
        <v>429</v>
      </c>
      <c r="B58" s="485"/>
      <c r="C58" s="271" t="s">
        <v>430</v>
      </c>
      <c r="D58" s="271" t="s">
        <v>430</v>
      </c>
      <c r="E58" s="272" t="s">
        <v>430</v>
      </c>
    </row>
    <row r="59" spans="1:5" x14ac:dyDescent="0.3">
      <c r="A59" s="473" t="s">
        <v>431</v>
      </c>
      <c r="B59" s="474"/>
      <c r="C59" s="273"/>
      <c r="D59" s="273"/>
      <c r="E59" s="274"/>
    </row>
    <row r="60" spans="1:5" ht="15" thickBot="1" x14ac:dyDescent="0.35">
      <c r="A60" s="475" t="s">
        <v>432</v>
      </c>
      <c r="B60" s="476"/>
      <c r="C60" s="275"/>
      <c r="D60" s="275"/>
      <c r="E60" s="276"/>
    </row>
    <row r="61" spans="1:5" ht="15" thickBot="1" x14ac:dyDescent="0.35">
      <c r="A61" s="477"/>
      <c r="B61" s="477"/>
      <c r="C61" s="477"/>
      <c r="D61" s="477"/>
      <c r="E61" s="477"/>
    </row>
    <row r="62" spans="1:5" x14ac:dyDescent="0.3">
      <c r="A62" s="478" t="s">
        <v>433</v>
      </c>
      <c r="B62" s="479"/>
      <c r="C62" s="479"/>
      <c r="D62" s="479"/>
      <c r="E62" s="480"/>
    </row>
    <row r="63" spans="1:5" x14ac:dyDescent="0.3">
      <c r="A63" s="277" t="s">
        <v>434</v>
      </c>
      <c r="B63" s="481" t="s">
        <v>435</v>
      </c>
      <c r="C63" s="482"/>
      <c r="D63" s="481" t="s">
        <v>436</v>
      </c>
      <c r="E63" s="483"/>
    </row>
    <row r="64" spans="1:5" x14ac:dyDescent="0.3">
      <c r="A64" s="278"/>
      <c r="B64" s="468" t="s">
        <v>437</v>
      </c>
      <c r="C64" s="469"/>
      <c r="D64" s="470" t="s">
        <v>438</v>
      </c>
      <c r="E64" s="471"/>
    </row>
    <row r="65" spans="1:5" x14ac:dyDescent="0.3">
      <c r="A65" s="279" t="s">
        <v>439</v>
      </c>
      <c r="B65" s="463"/>
      <c r="C65" s="472"/>
      <c r="D65" s="463"/>
      <c r="E65" s="464"/>
    </row>
    <row r="66" spans="1:5" x14ac:dyDescent="0.3">
      <c r="A66" s="280" t="s">
        <v>440</v>
      </c>
      <c r="B66" s="463"/>
      <c r="C66" s="472"/>
      <c r="D66" s="463"/>
      <c r="E66" s="464"/>
    </row>
    <row r="67" spans="1:5" x14ac:dyDescent="0.3">
      <c r="A67" s="281" t="s">
        <v>441</v>
      </c>
      <c r="B67" s="461">
        <v>277601</v>
      </c>
      <c r="C67" s="462"/>
      <c r="D67" s="463">
        <v>0</v>
      </c>
      <c r="E67" s="464"/>
    </row>
    <row r="68" spans="1:5" ht="15" thickBot="1" x14ac:dyDescent="0.35">
      <c r="A68" s="282" t="s">
        <v>442</v>
      </c>
      <c r="B68" s="465">
        <v>277601</v>
      </c>
      <c r="C68" s="466"/>
      <c r="D68" s="465">
        <v>0</v>
      </c>
      <c r="E68" s="467"/>
    </row>
    <row r="69" spans="1:5" x14ac:dyDescent="0.3">
      <c r="A69" s="283" t="s">
        <v>443</v>
      </c>
    </row>
  </sheetData>
  <mergeCells count="64">
    <mergeCell ref="A17:B17"/>
    <mergeCell ref="B1:E1"/>
    <mergeCell ref="A8:B8"/>
    <mergeCell ref="D8:E8"/>
    <mergeCell ref="A9:E9"/>
    <mergeCell ref="A10:E10"/>
    <mergeCell ref="A11:B11"/>
    <mergeCell ref="A12:B12"/>
    <mergeCell ref="A13:B13"/>
    <mergeCell ref="A14:B14"/>
    <mergeCell ref="A15:B15"/>
    <mergeCell ref="A16:B16"/>
    <mergeCell ref="A29:B29"/>
    <mergeCell ref="A18:B18"/>
    <mergeCell ref="A19:B19"/>
    <mergeCell ref="A20:B20"/>
    <mergeCell ref="A21:E21"/>
    <mergeCell ref="A22:E22"/>
    <mergeCell ref="A23:B23"/>
    <mergeCell ref="A24:B24"/>
    <mergeCell ref="A25:B25"/>
    <mergeCell ref="A26:B26"/>
    <mergeCell ref="A27:B27"/>
    <mergeCell ref="A28:B28"/>
    <mergeCell ref="A41:B41"/>
    <mergeCell ref="A30:B30"/>
    <mergeCell ref="A31:B31"/>
    <mergeCell ref="A32:E32"/>
    <mergeCell ref="A33:E33"/>
    <mergeCell ref="A34:B34"/>
    <mergeCell ref="A35:B35"/>
    <mergeCell ref="A36:B36"/>
    <mergeCell ref="A37:B37"/>
    <mergeCell ref="A38:B38"/>
    <mergeCell ref="A39:B39"/>
    <mergeCell ref="A40:B40"/>
    <mergeCell ref="A58:B58"/>
    <mergeCell ref="A42:B42"/>
    <mergeCell ref="A43:B43"/>
    <mergeCell ref="A44:B44"/>
    <mergeCell ref="A45:B45"/>
    <mergeCell ref="A46:B46"/>
    <mergeCell ref="A47:B47"/>
    <mergeCell ref="A48:E48"/>
    <mergeCell ref="A49:E49"/>
    <mergeCell ref="A50:E55"/>
    <mergeCell ref="A56:E56"/>
    <mergeCell ref="A57:B57"/>
    <mergeCell ref="A59:B59"/>
    <mergeCell ref="A60:B60"/>
    <mergeCell ref="A61:E61"/>
    <mergeCell ref="A62:E62"/>
    <mergeCell ref="B63:C63"/>
    <mergeCell ref="D63:E63"/>
    <mergeCell ref="B67:C67"/>
    <mergeCell ref="D67:E67"/>
    <mergeCell ref="B68:C68"/>
    <mergeCell ref="D68:E68"/>
    <mergeCell ref="B64:C64"/>
    <mergeCell ref="D64:E64"/>
    <mergeCell ref="B65:C65"/>
    <mergeCell ref="D65:E65"/>
    <mergeCell ref="B66:C66"/>
    <mergeCell ref="D66:E66"/>
  </mergeCells>
  <printOptions horizontalCentered="1" verticalCentered="1"/>
  <pageMargins left="0.25" right="0.25" top="0.25" bottom="0.25" header="0.3" footer="0.3"/>
  <pageSetup scale="6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292"/>
  <sheetViews>
    <sheetView zoomScaleNormal="100" workbookViewId="0">
      <selection activeCell="H39" sqref="H39"/>
    </sheetView>
  </sheetViews>
  <sheetFormatPr defaultColWidth="0" defaultRowHeight="15.6" zeroHeight="1" x14ac:dyDescent="0.3"/>
  <cols>
    <col min="1" max="1" width="3.6640625" style="34" customWidth="1"/>
    <col min="2" max="3" width="15" style="34" customWidth="1"/>
    <col min="4" max="4" width="15.33203125" style="35" customWidth="1"/>
    <col min="5" max="5" width="34.44140625" style="2" customWidth="1"/>
    <col min="6" max="8" width="15.33203125" style="2" customWidth="1"/>
    <col min="9" max="9" width="4.33203125" style="2" customWidth="1"/>
    <col min="10" max="10" width="4.21875" style="2" customWidth="1"/>
    <col min="11" max="16384" width="0" style="2" hidden="1"/>
  </cols>
  <sheetData>
    <row r="1" spans="1:10" ht="17.399999999999999" x14ac:dyDescent="0.3">
      <c r="B1" s="540" t="s">
        <v>77</v>
      </c>
      <c r="C1" s="541"/>
      <c r="E1" s="37" t="s">
        <v>78</v>
      </c>
      <c r="G1" s="542"/>
      <c r="H1" s="542"/>
      <c r="I1" s="6"/>
    </row>
    <row r="2" spans="1:10" x14ac:dyDescent="0.3">
      <c r="B2" s="540" t="s">
        <v>79</v>
      </c>
      <c r="C2" s="541"/>
      <c r="E2" s="36" t="s">
        <v>100</v>
      </c>
      <c r="F2" s="543" t="s">
        <v>49</v>
      </c>
      <c r="G2" s="543"/>
      <c r="H2" s="543"/>
      <c r="I2" s="38"/>
    </row>
    <row r="3" spans="1:10" ht="12" customHeight="1" x14ac:dyDescent="0.25">
      <c r="B3" s="544"/>
      <c r="C3" s="544"/>
      <c r="D3" s="131"/>
      <c r="E3" s="5" t="s">
        <v>12</v>
      </c>
      <c r="F3" s="545" t="s">
        <v>81</v>
      </c>
      <c r="G3" s="545"/>
      <c r="H3" s="545"/>
    </row>
    <row r="4" spans="1:10" ht="15.75" customHeight="1" x14ac:dyDescent="0.25">
      <c r="A4" s="546"/>
      <c r="B4" s="549" t="s">
        <v>14</v>
      </c>
      <c r="C4" s="550"/>
      <c r="D4" s="546"/>
      <c r="E4" s="551" t="s">
        <v>82</v>
      </c>
      <c r="F4" s="553" t="s">
        <v>366</v>
      </c>
      <c r="G4" s="554"/>
      <c r="H4" s="555"/>
      <c r="I4" s="556"/>
    </row>
    <row r="5" spans="1:10" ht="15.75" customHeight="1" x14ac:dyDescent="0.25">
      <c r="A5" s="547"/>
      <c r="B5" s="559" t="s">
        <v>16</v>
      </c>
      <c r="C5" s="560"/>
      <c r="D5" s="39" t="s">
        <v>17</v>
      </c>
      <c r="E5" s="552"/>
      <c r="F5" s="561" t="s">
        <v>83</v>
      </c>
      <c r="G5" s="561" t="s">
        <v>84</v>
      </c>
      <c r="H5" s="561" t="s">
        <v>85</v>
      </c>
      <c r="I5" s="557"/>
    </row>
    <row r="6" spans="1:10" ht="15.75" customHeight="1" x14ac:dyDescent="0.25">
      <c r="A6" s="547"/>
      <c r="B6" s="39" t="s">
        <v>22</v>
      </c>
      <c r="C6" s="40" t="s">
        <v>23</v>
      </c>
      <c r="D6" s="41" t="s">
        <v>24</v>
      </c>
      <c r="E6" s="552"/>
      <c r="F6" s="562"/>
      <c r="G6" s="563"/>
      <c r="H6" s="562"/>
      <c r="I6" s="557"/>
    </row>
    <row r="7" spans="1:10" ht="15.75" customHeight="1" x14ac:dyDescent="0.25">
      <c r="A7" s="548"/>
      <c r="B7" s="132" t="s">
        <v>363</v>
      </c>
      <c r="C7" s="132" t="s">
        <v>364</v>
      </c>
      <c r="D7" s="133" t="s">
        <v>365</v>
      </c>
      <c r="E7" s="552"/>
      <c r="F7" s="562"/>
      <c r="G7" s="563"/>
      <c r="H7" s="562"/>
      <c r="I7" s="558"/>
    </row>
    <row r="8" spans="1:10" ht="12.6" customHeight="1" x14ac:dyDescent="0.25">
      <c r="A8" s="16"/>
      <c r="B8" s="134"/>
      <c r="C8" s="134"/>
      <c r="D8" s="134"/>
      <c r="E8" s="16"/>
      <c r="F8" s="16"/>
      <c r="G8" s="16"/>
      <c r="H8" s="16"/>
      <c r="I8" s="16"/>
      <c r="J8" s="42"/>
    </row>
    <row r="9" spans="1:10" ht="12.6" customHeight="1" x14ac:dyDescent="0.25">
      <c r="A9" s="19">
        <v>1</v>
      </c>
      <c r="B9" s="135">
        <v>62000</v>
      </c>
      <c r="C9" s="135">
        <v>68293</v>
      </c>
      <c r="D9" s="135">
        <v>108269</v>
      </c>
      <c r="E9" s="43" t="s">
        <v>333</v>
      </c>
      <c r="F9" s="146">
        <f>123131-58400</f>
        <v>64731</v>
      </c>
      <c r="G9" s="20">
        <v>64731</v>
      </c>
      <c r="H9" s="20">
        <v>64731</v>
      </c>
      <c r="I9" s="19">
        <v>1</v>
      </c>
      <c r="J9" s="42"/>
    </row>
    <row r="10" spans="1:10" ht="12.6" customHeight="1" x14ac:dyDescent="0.25">
      <c r="A10" s="19">
        <v>2</v>
      </c>
      <c r="B10" s="135"/>
      <c r="C10" s="135"/>
      <c r="D10" s="135"/>
      <c r="E10" s="43" t="s">
        <v>334</v>
      </c>
      <c r="F10" s="20"/>
      <c r="G10" s="20"/>
      <c r="H10" s="20"/>
      <c r="I10" s="19">
        <v>2</v>
      </c>
      <c r="J10" s="42"/>
    </row>
    <row r="11" spans="1:10" ht="12.6" customHeight="1" x14ac:dyDescent="0.25">
      <c r="A11" s="19">
        <v>3</v>
      </c>
      <c r="B11" s="135">
        <v>800</v>
      </c>
      <c r="C11" s="135">
        <v>800</v>
      </c>
      <c r="D11" s="135">
        <v>800</v>
      </c>
      <c r="E11" s="43" t="s">
        <v>335</v>
      </c>
      <c r="F11" s="20">
        <v>1000</v>
      </c>
      <c r="G11" s="20">
        <v>1000</v>
      </c>
      <c r="H11" s="20">
        <v>1000</v>
      </c>
      <c r="I11" s="19">
        <v>3</v>
      </c>
      <c r="J11" s="42"/>
    </row>
    <row r="12" spans="1:10" ht="12.6" customHeight="1" x14ac:dyDescent="0.25">
      <c r="A12" s="19">
        <v>4</v>
      </c>
      <c r="B12" s="135">
        <v>50</v>
      </c>
      <c r="C12" s="135">
        <v>43</v>
      </c>
      <c r="D12" s="135">
        <v>100</v>
      </c>
      <c r="E12" s="43" t="s">
        <v>336</v>
      </c>
      <c r="F12" s="20">
        <v>1500</v>
      </c>
      <c r="G12" s="20">
        <v>1500</v>
      </c>
      <c r="H12" s="20">
        <v>1500</v>
      </c>
      <c r="I12" s="19">
        <v>4</v>
      </c>
      <c r="J12" s="42"/>
    </row>
    <row r="13" spans="1:10" ht="12.6" customHeight="1" x14ac:dyDescent="0.25">
      <c r="A13" s="19">
        <v>5</v>
      </c>
      <c r="B13" s="135"/>
      <c r="C13" s="135"/>
      <c r="D13" s="135"/>
      <c r="E13" s="44" t="s">
        <v>337</v>
      </c>
      <c r="F13" s="20"/>
      <c r="G13" s="20"/>
      <c r="H13" s="20"/>
      <c r="I13" s="19">
        <v>5</v>
      </c>
      <c r="J13" s="42"/>
    </row>
    <row r="14" spans="1:10" ht="12.6" customHeight="1" x14ac:dyDescent="0.25">
      <c r="A14" s="19">
        <v>6</v>
      </c>
      <c r="B14" s="135"/>
      <c r="C14" s="135"/>
      <c r="D14" s="135"/>
      <c r="E14" s="21" t="s">
        <v>338</v>
      </c>
      <c r="F14" s="20"/>
      <c r="G14" s="20"/>
      <c r="H14" s="20"/>
      <c r="I14" s="19">
        <v>6</v>
      </c>
      <c r="J14" s="42"/>
    </row>
    <row r="15" spans="1:10" ht="12.6" customHeight="1" x14ac:dyDescent="0.25">
      <c r="A15" s="19">
        <v>7</v>
      </c>
      <c r="B15" s="135">
        <v>10750</v>
      </c>
      <c r="C15" s="135">
        <v>10786</v>
      </c>
      <c r="D15" s="135">
        <v>12000</v>
      </c>
      <c r="E15" s="21" t="s">
        <v>339</v>
      </c>
      <c r="F15" s="20">
        <v>12000</v>
      </c>
      <c r="G15" s="20">
        <v>12000</v>
      </c>
      <c r="H15" s="20">
        <v>12000</v>
      </c>
      <c r="I15" s="19">
        <v>7</v>
      </c>
      <c r="J15" s="42"/>
    </row>
    <row r="16" spans="1:10" ht="12.6" customHeight="1" x14ac:dyDescent="0.25">
      <c r="A16" s="19">
        <v>8</v>
      </c>
      <c r="B16" s="135">
        <v>5564</v>
      </c>
      <c r="C16" s="135">
        <v>5931</v>
      </c>
      <c r="D16" s="135">
        <v>5700</v>
      </c>
      <c r="E16" s="21" t="s">
        <v>340</v>
      </c>
      <c r="F16" s="20">
        <v>5700</v>
      </c>
      <c r="G16" s="20">
        <v>5700</v>
      </c>
      <c r="H16" s="20">
        <v>5700</v>
      </c>
      <c r="I16" s="19">
        <v>8</v>
      </c>
      <c r="J16" s="42"/>
    </row>
    <row r="17" spans="1:10" ht="12.6" customHeight="1" x14ac:dyDescent="0.25">
      <c r="A17" s="19">
        <v>9</v>
      </c>
      <c r="B17" s="135">
        <v>600</v>
      </c>
      <c r="C17" s="135">
        <v>390</v>
      </c>
      <c r="D17" s="135">
        <v>600</v>
      </c>
      <c r="E17" s="21" t="s">
        <v>341</v>
      </c>
      <c r="F17" s="20">
        <v>400</v>
      </c>
      <c r="G17" s="20">
        <v>400</v>
      </c>
      <c r="H17" s="20">
        <v>400</v>
      </c>
      <c r="I17" s="19">
        <v>9</v>
      </c>
      <c r="J17" s="42"/>
    </row>
    <row r="18" spans="1:10" ht="12.6" customHeight="1" x14ac:dyDescent="0.25">
      <c r="A18" s="19">
        <v>10</v>
      </c>
      <c r="B18" s="135">
        <v>600</v>
      </c>
      <c r="C18" s="135">
        <v>538</v>
      </c>
      <c r="D18" s="135">
        <v>600</v>
      </c>
      <c r="E18" s="21" t="s">
        <v>342</v>
      </c>
      <c r="F18" s="20">
        <v>600</v>
      </c>
      <c r="G18" s="20">
        <v>600</v>
      </c>
      <c r="H18" s="20">
        <v>600</v>
      </c>
      <c r="I18" s="19">
        <v>10</v>
      </c>
      <c r="J18" s="42"/>
    </row>
    <row r="19" spans="1:10" ht="12.6" customHeight="1" x14ac:dyDescent="0.25">
      <c r="A19" s="19">
        <v>11</v>
      </c>
      <c r="B19" s="135">
        <v>1000</v>
      </c>
      <c r="C19" s="135">
        <v>750</v>
      </c>
      <c r="D19" s="135">
        <v>1000</v>
      </c>
      <c r="E19" s="21" t="s">
        <v>343</v>
      </c>
      <c r="F19" s="20">
        <v>500</v>
      </c>
      <c r="G19" s="20">
        <v>500</v>
      </c>
      <c r="H19" s="20">
        <v>500</v>
      </c>
      <c r="I19" s="19">
        <v>11</v>
      </c>
      <c r="J19" s="42"/>
    </row>
    <row r="20" spans="1:10" ht="12.6" customHeight="1" x14ac:dyDescent="0.25">
      <c r="A20" s="19">
        <v>12</v>
      </c>
      <c r="B20" s="135">
        <v>750</v>
      </c>
      <c r="C20" s="135">
        <v>0</v>
      </c>
      <c r="D20" s="135">
        <v>750</v>
      </c>
      <c r="E20" s="21" t="s">
        <v>344</v>
      </c>
      <c r="F20" s="20">
        <v>750</v>
      </c>
      <c r="G20" s="20">
        <v>750</v>
      </c>
      <c r="H20" s="20">
        <v>750</v>
      </c>
      <c r="I20" s="19">
        <v>12</v>
      </c>
      <c r="J20" s="42"/>
    </row>
    <row r="21" spans="1:10" ht="12.6" customHeight="1" x14ac:dyDescent="0.25">
      <c r="A21" s="19">
        <v>13</v>
      </c>
      <c r="B21" s="135">
        <v>1000</v>
      </c>
      <c r="C21" s="135">
        <v>758</v>
      </c>
      <c r="D21" s="135">
        <v>1000</v>
      </c>
      <c r="E21" s="21" t="s">
        <v>345</v>
      </c>
      <c r="F21" s="20">
        <v>800</v>
      </c>
      <c r="G21" s="20">
        <v>800</v>
      </c>
      <c r="H21" s="20">
        <v>800</v>
      </c>
      <c r="I21" s="19">
        <v>13</v>
      </c>
      <c r="J21" s="42"/>
    </row>
    <row r="22" spans="1:10" ht="12.6" customHeight="1" x14ac:dyDescent="0.25">
      <c r="A22" s="19">
        <v>14</v>
      </c>
      <c r="B22" s="135">
        <v>1000</v>
      </c>
      <c r="C22" s="135">
        <v>0</v>
      </c>
      <c r="D22" s="135">
        <v>1000</v>
      </c>
      <c r="E22" s="21" t="s">
        <v>346</v>
      </c>
      <c r="F22" s="20">
        <v>1000</v>
      </c>
      <c r="G22" s="20">
        <v>1000</v>
      </c>
      <c r="H22" s="20">
        <v>1000</v>
      </c>
      <c r="I22" s="19">
        <v>14</v>
      </c>
      <c r="J22" s="42"/>
    </row>
    <row r="23" spans="1:10" ht="12.6" customHeight="1" x14ac:dyDescent="0.25">
      <c r="A23" s="19">
        <v>15</v>
      </c>
      <c r="B23" s="135">
        <v>500</v>
      </c>
      <c r="C23" s="135">
        <v>320</v>
      </c>
      <c r="D23" s="135">
        <v>600</v>
      </c>
      <c r="E23" s="21" t="s">
        <v>347</v>
      </c>
      <c r="F23" s="20">
        <v>500</v>
      </c>
      <c r="G23" s="20">
        <v>500</v>
      </c>
      <c r="H23" s="20">
        <v>500</v>
      </c>
      <c r="I23" s="19">
        <v>15</v>
      </c>
      <c r="J23" s="42"/>
    </row>
    <row r="24" spans="1:10" ht="12.6" customHeight="1" x14ac:dyDescent="0.25">
      <c r="A24" s="19">
        <v>16</v>
      </c>
      <c r="B24" s="135"/>
      <c r="C24" s="135"/>
      <c r="D24" s="135"/>
      <c r="E24" s="21" t="s">
        <v>370</v>
      </c>
      <c r="F24" s="20">
        <v>1000</v>
      </c>
      <c r="G24" s="20">
        <v>1000</v>
      </c>
      <c r="H24" s="20">
        <v>1000</v>
      </c>
      <c r="I24" s="19">
        <v>16</v>
      </c>
      <c r="J24" s="42"/>
    </row>
    <row r="25" spans="1:10" ht="12.6" customHeight="1" x14ac:dyDescent="0.25">
      <c r="A25" s="19">
        <v>17</v>
      </c>
      <c r="B25" s="135"/>
      <c r="C25" s="135"/>
      <c r="D25" s="135"/>
      <c r="E25" s="21" t="s">
        <v>371</v>
      </c>
      <c r="F25" s="20">
        <v>1000</v>
      </c>
      <c r="G25" s="20">
        <v>1000</v>
      </c>
      <c r="H25" s="20">
        <v>1000</v>
      </c>
      <c r="I25" s="19">
        <v>17</v>
      </c>
      <c r="J25" s="42"/>
    </row>
    <row r="26" spans="1:10" ht="12.6" customHeight="1" x14ac:dyDescent="0.25">
      <c r="A26" s="19">
        <v>18</v>
      </c>
      <c r="B26" s="135"/>
      <c r="C26" s="135"/>
      <c r="D26" s="135"/>
      <c r="E26" s="21">
        <v>18</v>
      </c>
      <c r="F26" s="20"/>
      <c r="G26" s="20"/>
      <c r="H26" s="20"/>
      <c r="I26" s="19">
        <v>18</v>
      </c>
      <c r="J26" s="42"/>
    </row>
    <row r="27" spans="1:10" ht="12.6" customHeight="1" x14ac:dyDescent="0.25">
      <c r="A27" s="19">
        <v>19</v>
      </c>
      <c r="B27" s="135"/>
      <c r="C27" s="135"/>
      <c r="D27" s="135"/>
      <c r="E27" s="21">
        <v>19</v>
      </c>
      <c r="F27" s="20"/>
      <c r="G27" s="20"/>
      <c r="H27" s="20"/>
      <c r="I27" s="19">
        <v>19</v>
      </c>
      <c r="J27" s="42"/>
    </row>
    <row r="28" spans="1:10" ht="12.6" customHeight="1" x14ac:dyDescent="0.25">
      <c r="A28" s="19">
        <v>20</v>
      </c>
      <c r="B28" s="135">
        <v>7000</v>
      </c>
      <c r="C28" s="135">
        <v>7000</v>
      </c>
      <c r="D28" s="135">
        <v>7000</v>
      </c>
      <c r="E28" s="21" t="s">
        <v>369</v>
      </c>
      <c r="F28" s="20">
        <v>7000</v>
      </c>
      <c r="G28" s="20">
        <v>7000</v>
      </c>
      <c r="H28" s="20">
        <v>7000</v>
      </c>
      <c r="I28" s="19">
        <v>20</v>
      </c>
      <c r="J28" s="42"/>
    </row>
    <row r="29" spans="1:10" ht="12.6" customHeight="1" x14ac:dyDescent="0.25">
      <c r="A29" s="19">
        <v>21</v>
      </c>
      <c r="B29" s="135"/>
      <c r="C29" s="135"/>
      <c r="D29" s="135">
        <v>3439</v>
      </c>
      <c r="E29" s="21" t="s">
        <v>379</v>
      </c>
      <c r="F29" s="20">
        <v>0</v>
      </c>
      <c r="G29" s="20">
        <v>0</v>
      </c>
      <c r="H29" s="20">
        <v>0</v>
      </c>
      <c r="I29" s="19">
        <v>21</v>
      </c>
      <c r="J29" s="42"/>
    </row>
    <row r="30" spans="1:10" ht="12.6" customHeight="1" x14ac:dyDescent="0.25">
      <c r="A30" s="19">
        <v>22</v>
      </c>
      <c r="B30" s="135"/>
      <c r="C30" s="135"/>
      <c r="D30" s="135"/>
      <c r="E30" s="21">
        <v>22</v>
      </c>
      <c r="F30" s="20"/>
      <c r="G30" s="20"/>
      <c r="H30" s="20"/>
      <c r="I30" s="19">
        <v>22</v>
      </c>
      <c r="J30" s="42"/>
    </row>
    <row r="31" spans="1:10" ht="12.6" customHeight="1" x14ac:dyDescent="0.25">
      <c r="A31" s="19">
        <v>23</v>
      </c>
      <c r="B31" s="135"/>
      <c r="C31" s="135"/>
      <c r="D31" s="135"/>
      <c r="E31" s="21">
        <v>23</v>
      </c>
      <c r="F31" s="20"/>
      <c r="G31" s="20"/>
      <c r="H31" s="20"/>
      <c r="I31" s="19">
        <v>23</v>
      </c>
      <c r="J31" s="42"/>
    </row>
    <row r="32" spans="1:10" ht="12.6" customHeight="1" x14ac:dyDescent="0.25">
      <c r="A32" s="19">
        <v>24</v>
      </c>
      <c r="B32" s="135"/>
      <c r="C32" s="135"/>
      <c r="D32" s="135"/>
      <c r="E32" s="21">
        <v>24</v>
      </c>
      <c r="F32" s="20"/>
      <c r="G32" s="20"/>
      <c r="H32" s="20"/>
      <c r="I32" s="19">
        <v>24</v>
      </c>
      <c r="J32" s="42"/>
    </row>
    <row r="33" spans="1:10" ht="12.6" customHeight="1" x14ac:dyDescent="0.25">
      <c r="A33" s="19">
        <v>25</v>
      </c>
      <c r="B33" s="135"/>
      <c r="C33" s="135"/>
      <c r="D33" s="135"/>
      <c r="E33" s="21">
        <v>25</v>
      </c>
      <c r="F33" s="20"/>
      <c r="G33" s="20"/>
      <c r="H33" s="20"/>
      <c r="I33" s="19">
        <v>25</v>
      </c>
      <c r="J33" s="42"/>
    </row>
    <row r="34" spans="1:10" ht="12.6" customHeight="1" x14ac:dyDescent="0.25">
      <c r="A34" s="19">
        <v>26</v>
      </c>
      <c r="B34" s="135"/>
      <c r="C34" s="135"/>
      <c r="D34" s="135"/>
      <c r="E34" s="21">
        <v>26</v>
      </c>
      <c r="F34" s="20"/>
      <c r="G34" s="20"/>
      <c r="H34" s="20"/>
      <c r="I34" s="19">
        <v>26</v>
      </c>
      <c r="J34" s="42"/>
    </row>
    <row r="35" spans="1:10" ht="12.6" customHeight="1" x14ac:dyDescent="0.25">
      <c r="A35" s="19">
        <v>27</v>
      </c>
      <c r="B35" s="135"/>
      <c r="C35" s="135"/>
      <c r="D35" s="135"/>
      <c r="E35" s="21">
        <v>27</v>
      </c>
      <c r="F35" s="20"/>
      <c r="G35" s="20"/>
      <c r="H35" s="20"/>
      <c r="I35" s="19">
        <v>27</v>
      </c>
      <c r="J35" s="42"/>
    </row>
    <row r="36" spans="1:10" ht="12.6" customHeight="1" x14ac:dyDescent="0.25">
      <c r="A36" s="19">
        <v>28</v>
      </c>
      <c r="B36" s="135"/>
      <c r="C36" s="135"/>
      <c r="D36" s="135"/>
      <c r="E36" s="21">
        <v>28</v>
      </c>
      <c r="F36" s="20"/>
      <c r="G36" s="20"/>
      <c r="H36" s="20"/>
      <c r="I36" s="19">
        <v>28</v>
      </c>
      <c r="J36" s="42"/>
    </row>
    <row r="37" spans="1:10" ht="12.6" customHeight="1" x14ac:dyDescent="0.25">
      <c r="A37" s="19">
        <v>29</v>
      </c>
      <c r="B37" s="135">
        <f>SUM(B9:B36)</f>
        <v>91614</v>
      </c>
      <c r="C37" s="135">
        <f>SUM(C9:C36)</f>
        <v>95609</v>
      </c>
      <c r="D37" s="135">
        <f>SUM(D9:D29)</f>
        <v>142858</v>
      </c>
      <c r="E37" s="19" t="s">
        <v>95</v>
      </c>
      <c r="F37" s="20">
        <f>SUM(F9:F33)</f>
        <v>98481</v>
      </c>
      <c r="G37" s="20">
        <v>98481</v>
      </c>
      <c r="H37" s="20">
        <v>98481</v>
      </c>
      <c r="I37" s="19">
        <v>29</v>
      </c>
      <c r="J37" s="42"/>
    </row>
    <row r="38" spans="1:10" ht="12.6" customHeight="1" x14ac:dyDescent="0.25">
      <c r="A38" s="19">
        <v>30</v>
      </c>
      <c r="B38" s="135"/>
      <c r="C38" s="135"/>
      <c r="D38" s="135">
        <v>67500</v>
      </c>
      <c r="E38" s="19" t="s">
        <v>96</v>
      </c>
      <c r="F38" s="135">
        <v>67500</v>
      </c>
      <c r="G38" s="20">
        <v>67500</v>
      </c>
      <c r="H38" s="20">
        <v>67500</v>
      </c>
      <c r="I38" s="19">
        <v>30</v>
      </c>
      <c r="J38" s="42"/>
    </row>
    <row r="39" spans="1:10" ht="12.6" customHeight="1" thickBot="1" x14ac:dyDescent="0.3">
      <c r="A39" s="23">
        <v>31</v>
      </c>
      <c r="B39" s="136">
        <v>62235</v>
      </c>
      <c r="C39" s="136">
        <v>69329</v>
      </c>
      <c r="D39" s="136"/>
      <c r="E39" s="23" t="s">
        <v>97</v>
      </c>
      <c r="F39" s="25"/>
      <c r="G39" s="25"/>
      <c r="H39" s="25"/>
      <c r="I39" s="23">
        <v>31</v>
      </c>
      <c r="J39" s="42"/>
    </row>
    <row r="40" spans="1:10" ht="15.75" customHeight="1" thickBot="1" x14ac:dyDescent="0.3">
      <c r="A40" s="119">
        <v>32</v>
      </c>
      <c r="B40" s="137">
        <f>B37+B39</f>
        <v>153849</v>
      </c>
      <c r="C40" s="137">
        <f>C37+C39</f>
        <v>164938</v>
      </c>
      <c r="D40" s="137">
        <v>206919</v>
      </c>
      <c r="E40" s="46" t="s">
        <v>98</v>
      </c>
      <c r="F40" s="156">
        <f>F37+F38</f>
        <v>165981</v>
      </c>
      <c r="G40" s="28">
        <f>G37+G38</f>
        <v>165981</v>
      </c>
      <c r="H40" s="28">
        <f>H37+H38</f>
        <v>165981</v>
      </c>
      <c r="I40" s="120">
        <v>32</v>
      </c>
      <c r="J40" s="42"/>
    </row>
    <row r="41" spans="1:10" x14ac:dyDescent="0.3">
      <c r="E41" s="48" t="s">
        <v>99</v>
      </c>
      <c r="F41" s="215" t="str">
        <f>IF(NOT(F40='LB-31 General D Req'!J41),"RESOURCES &lt;&gt; REQUIREMENTS", "")</f>
        <v/>
      </c>
    </row>
    <row r="42" spans="1:10" ht="13.2" customHeight="1" x14ac:dyDescent="0.3"/>
    <row r="43" spans="1:10" ht="13.2" customHeight="1" x14ac:dyDescent="0.3"/>
    <row r="44" spans="1:10" ht="15" customHeight="1" x14ac:dyDescent="0.3"/>
    <row r="45" spans="1:10" ht="10.5" hidden="1" customHeight="1" x14ac:dyDescent="0.3"/>
    <row r="46" spans="1:10" ht="10.5" hidden="1" customHeight="1" x14ac:dyDescent="0.3"/>
    <row r="47" spans="1:10" ht="10.5" hidden="1" customHeight="1" x14ac:dyDescent="0.3"/>
    <row r="48" spans="1:10" ht="10.5" hidden="1" customHeight="1" x14ac:dyDescent="0.3"/>
    <row r="49" ht="10.5" hidden="1" customHeight="1" x14ac:dyDescent="0.3"/>
    <row r="50" ht="10.5" hidden="1" customHeight="1" x14ac:dyDescent="0.3"/>
    <row r="51" ht="10.5" hidden="1" customHeight="1" x14ac:dyDescent="0.3"/>
    <row r="52" ht="10.5" hidden="1" customHeight="1" x14ac:dyDescent="0.3"/>
    <row r="53" ht="10.5" hidden="1" customHeight="1" x14ac:dyDescent="0.3"/>
    <row r="54" ht="9.75" hidden="1" customHeight="1" x14ac:dyDescent="0.3"/>
    <row r="55" ht="9.75" hidden="1" customHeight="1" x14ac:dyDescent="0.3"/>
    <row r="56" ht="9.75" hidden="1" customHeight="1" x14ac:dyDescent="0.3"/>
    <row r="57" ht="9.75" hidden="1" customHeight="1" x14ac:dyDescent="0.3"/>
    <row r="58" ht="9.75" hidden="1" customHeight="1" x14ac:dyDescent="0.3"/>
    <row r="59" ht="9.75" hidden="1" customHeight="1" x14ac:dyDescent="0.3"/>
    <row r="60" ht="9.75" hidden="1" customHeight="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row r="1696" hidden="1" x14ac:dyDescent="0.3"/>
    <row r="1697" hidden="1" x14ac:dyDescent="0.3"/>
    <row r="1698" hidden="1" x14ac:dyDescent="0.3"/>
    <row r="1699" hidden="1" x14ac:dyDescent="0.3"/>
    <row r="1700" hidden="1" x14ac:dyDescent="0.3"/>
    <row r="1701" hidden="1" x14ac:dyDescent="0.3"/>
    <row r="1702" hidden="1" x14ac:dyDescent="0.3"/>
    <row r="1703" hidden="1" x14ac:dyDescent="0.3"/>
    <row r="1704" hidden="1" x14ac:dyDescent="0.3"/>
    <row r="1705" hidden="1" x14ac:dyDescent="0.3"/>
    <row r="1706" hidden="1" x14ac:dyDescent="0.3"/>
    <row r="1707" hidden="1" x14ac:dyDescent="0.3"/>
    <row r="1708" hidden="1" x14ac:dyDescent="0.3"/>
    <row r="1709" hidden="1" x14ac:dyDescent="0.3"/>
    <row r="1710" hidden="1" x14ac:dyDescent="0.3"/>
    <row r="1711" hidden="1" x14ac:dyDescent="0.3"/>
    <row r="1712" hidden="1" x14ac:dyDescent="0.3"/>
    <row r="1713" hidden="1" x14ac:dyDescent="0.3"/>
    <row r="1714" hidden="1" x14ac:dyDescent="0.3"/>
    <row r="1715" hidden="1" x14ac:dyDescent="0.3"/>
    <row r="1716" hidden="1" x14ac:dyDescent="0.3"/>
    <row r="1717" hidden="1" x14ac:dyDescent="0.3"/>
    <row r="1718" hidden="1" x14ac:dyDescent="0.3"/>
    <row r="1719" hidden="1" x14ac:dyDescent="0.3"/>
    <row r="1720" hidden="1" x14ac:dyDescent="0.3"/>
    <row r="1721" hidden="1" x14ac:dyDescent="0.3"/>
    <row r="1722" hidden="1" x14ac:dyDescent="0.3"/>
    <row r="1723" hidden="1" x14ac:dyDescent="0.3"/>
    <row r="1724" hidden="1" x14ac:dyDescent="0.3"/>
    <row r="1725" hidden="1" x14ac:dyDescent="0.3"/>
    <row r="1726" hidden="1" x14ac:dyDescent="0.3"/>
    <row r="1727" hidden="1" x14ac:dyDescent="0.3"/>
    <row r="1728" hidden="1" x14ac:dyDescent="0.3"/>
    <row r="1729" hidden="1" x14ac:dyDescent="0.3"/>
    <row r="1730" hidden="1" x14ac:dyDescent="0.3"/>
    <row r="1731" hidden="1" x14ac:dyDescent="0.3"/>
    <row r="1732" hidden="1" x14ac:dyDescent="0.3"/>
    <row r="1733" hidden="1" x14ac:dyDescent="0.3"/>
    <row r="1734" hidden="1" x14ac:dyDescent="0.3"/>
    <row r="1735" hidden="1" x14ac:dyDescent="0.3"/>
    <row r="1736" hidden="1" x14ac:dyDescent="0.3"/>
    <row r="1737" hidden="1" x14ac:dyDescent="0.3"/>
    <row r="1738" hidden="1" x14ac:dyDescent="0.3"/>
    <row r="1739" hidden="1" x14ac:dyDescent="0.3"/>
    <row r="1740" hidden="1" x14ac:dyDescent="0.3"/>
    <row r="1741" hidden="1" x14ac:dyDescent="0.3"/>
    <row r="1742" hidden="1" x14ac:dyDescent="0.3"/>
    <row r="1743" hidden="1" x14ac:dyDescent="0.3"/>
    <row r="1744" hidden="1" x14ac:dyDescent="0.3"/>
    <row r="1745" hidden="1" x14ac:dyDescent="0.3"/>
    <row r="1746" hidden="1" x14ac:dyDescent="0.3"/>
    <row r="1747" hidden="1" x14ac:dyDescent="0.3"/>
    <row r="1748" hidden="1" x14ac:dyDescent="0.3"/>
    <row r="1749" hidden="1" x14ac:dyDescent="0.3"/>
    <row r="1750" hidden="1" x14ac:dyDescent="0.3"/>
    <row r="1751" hidden="1" x14ac:dyDescent="0.3"/>
    <row r="1752" hidden="1" x14ac:dyDescent="0.3"/>
    <row r="1753" hidden="1" x14ac:dyDescent="0.3"/>
    <row r="1754" hidden="1" x14ac:dyDescent="0.3"/>
    <row r="1755" hidden="1" x14ac:dyDescent="0.3"/>
    <row r="1756" hidden="1" x14ac:dyDescent="0.3"/>
    <row r="1757" hidden="1" x14ac:dyDescent="0.3"/>
    <row r="1758" hidden="1" x14ac:dyDescent="0.3"/>
    <row r="1759" hidden="1" x14ac:dyDescent="0.3"/>
    <row r="1760" hidden="1" x14ac:dyDescent="0.3"/>
    <row r="1761" hidden="1" x14ac:dyDescent="0.3"/>
    <row r="1762" hidden="1" x14ac:dyDescent="0.3"/>
    <row r="1763" hidden="1" x14ac:dyDescent="0.3"/>
    <row r="1764" hidden="1" x14ac:dyDescent="0.3"/>
    <row r="1765" hidden="1" x14ac:dyDescent="0.3"/>
    <row r="1766" hidden="1" x14ac:dyDescent="0.3"/>
    <row r="1767" hidden="1" x14ac:dyDescent="0.3"/>
    <row r="1768" hidden="1" x14ac:dyDescent="0.3"/>
    <row r="1769" hidden="1" x14ac:dyDescent="0.3"/>
    <row r="1770" hidden="1" x14ac:dyDescent="0.3"/>
    <row r="1771" hidden="1" x14ac:dyDescent="0.3"/>
    <row r="1772" hidden="1" x14ac:dyDescent="0.3"/>
    <row r="1773" hidden="1" x14ac:dyDescent="0.3"/>
    <row r="1774" hidden="1" x14ac:dyDescent="0.3"/>
    <row r="1775" hidden="1" x14ac:dyDescent="0.3"/>
    <row r="1776" hidden="1" x14ac:dyDescent="0.3"/>
    <row r="1777" hidden="1" x14ac:dyDescent="0.3"/>
    <row r="1778" hidden="1" x14ac:dyDescent="0.3"/>
    <row r="1779" hidden="1" x14ac:dyDescent="0.3"/>
    <row r="1780" hidden="1" x14ac:dyDescent="0.3"/>
    <row r="1781" hidden="1" x14ac:dyDescent="0.3"/>
    <row r="1782" hidden="1" x14ac:dyDescent="0.3"/>
    <row r="1783" hidden="1" x14ac:dyDescent="0.3"/>
    <row r="1784" hidden="1" x14ac:dyDescent="0.3"/>
    <row r="1785" hidden="1" x14ac:dyDescent="0.3"/>
    <row r="1786" hidden="1" x14ac:dyDescent="0.3"/>
    <row r="1787" hidden="1" x14ac:dyDescent="0.3"/>
    <row r="1788" hidden="1" x14ac:dyDescent="0.3"/>
    <row r="1789" hidden="1" x14ac:dyDescent="0.3"/>
    <row r="1790" hidden="1" x14ac:dyDescent="0.3"/>
    <row r="1791" hidden="1" x14ac:dyDescent="0.3"/>
    <row r="1792" hidden="1" x14ac:dyDescent="0.3"/>
    <row r="1793" hidden="1" x14ac:dyDescent="0.3"/>
    <row r="1794" hidden="1" x14ac:dyDescent="0.3"/>
    <row r="1795" hidden="1" x14ac:dyDescent="0.3"/>
    <row r="1796" hidden="1" x14ac:dyDescent="0.3"/>
    <row r="1797" hidden="1" x14ac:dyDescent="0.3"/>
    <row r="1798" hidden="1" x14ac:dyDescent="0.3"/>
    <row r="1799" hidden="1" x14ac:dyDescent="0.3"/>
    <row r="1800" hidden="1" x14ac:dyDescent="0.3"/>
    <row r="1801" hidden="1" x14ac:dyDescent="0.3"/>
    <row r="1802" hidden="1" x14ac:dyDescent="0.3"/>
    <row r="1803" hidden="1" x14ac:dyDescent="0.3"/>
    <row r="1804" hidden="1" x14ac:dyDescent="0.3"/>
    <row r="1805" hidden="1" x14ac:dyDescent="0.3"/>
    <row r="1806" hidden="1" x14ac:dyDescent="0.3"/>
    <row r="1807" hidden="1" x14ac:dyDescent="0.3"/>
    <row r="1808" hidden="1" x14ac:dyDescent="0.3"/>
    <row r="1809" hidden="1" x14ac:dyDescent="0.3"/>
    <row r="1810" hidden="1" x14ac:dyDescent="0.3"/>
    <row r="1811" hidden="1" x14ac:dyDescent="0.3"/>
    <row r="1812" hidden="1" x14ac:dyDescent="0.3"/>
    <row r="1813" hidden="1" x14ac:dyDescent="0.3"/>
    <row r="1814" hidden="1" x14ac:dyDescent="0.3"/>
    <row r="1815" hidden="1" x14ac:dyDescent="0.3"/>
    <row r="1816" hidden="1" x14ac:dyDescent="0.3"/>
    <row r="1817" hidden="1" x14ac:dyDescent="0.3"/>
    <row r="1818" hidden="1" x14ac:dyDescent="0.3"/>
    <row r="1819" hidden="1" x14ac:dyDescent="0.3"/>
    <row r="1820" hidden="1" x14ac:dyDescent="0.3"/>
    <row r="1821" hidden="1" x14ac:dyDescent="0.3"/>
    <row r="1822" hidden="1" x14ac:dyDescent="0.3"/>
    <row r="1823" hidden="1" x14ac:dyDescent="0.3"/>
    <row r="1824" hidden="1" x14ac:dyDescent="0.3"/>
    <row r="1825" hidden="1" x14ac:dyDescent="0.3"/>
    <row r="1826" hidden="1" x14ac:dyDescent="0.3"/>
    <row r="1827" hidden="1" x14ac:dyDescent="0.3"/>
    <row r="1828" hidden="1" x14ac:dyDescent="0.3"/>
    <row r="1829" hidden="1" x14ac:dyDescent="0.3"/>
    <row r="1830" hidden="1" x14ac:dyDescent="0.3"/>
    <row r="1831" hidden="1" x14ac:dyDescent="0.3"/>
    <row r="1832" hidden="1" x14ac:dyDescent="0.3"/>
    <row r="1833" hidden="1" x14ac:dyDescent="0.3"/>
    <row r="1834" hidden="1" x14ac:dyDescent="0.3"/>
    <row r="1835" hidden="1" x14ac:dyDescent="0.3"/>
    <row r="1836" hidden="1" x14ac:dyDescent="0.3"/>
    <row r="1837" hidden="1" x14ac:dyDescent="0.3"/>
    <row r="1838" hidden="1" x14ac:dyDescent="0.3"/>
    <row r="1839" hidden="1" x14ac:dyDescent="0.3"/>
    <row r="1840" hidden="1" x14ac:dyDescent="0.3"/>
    <row r="1841" hidden="1" x14ac:dyDescent="0.3"/>
    <row r="1842" hidden="1" x14ac:dyDescent="0.3"/>
    <row r="1843" hidden="1" x14ac:dyDescent="0.3"/>
    <row r="1844" hidden="1" x14ac:dyDescent="0.3"/>
    <row r="1845" hidden="1" x14ac:dyDescent="0.3"/>
    <row r="1846" hidden="1" x14ac:dyDescent="0.3"/>
    <row r="1847" hidden="1" x14ac:dyDescent="0.3"/>
    <row r="1848" hidden="1" x14ac:dyDescent="0.3"/>
    <row r="1849" hidden="1" x14ac:dyDescent="0.3"/>
    <row r="1850" hidden="1" x14ac:dyDescent="0.3"/>
    <row r="1851" hidden="1" x14ac:dyDescent="0.3"/>
    <row r="1852" hidden="1" x14ac:dyDescent="0.3"/>
    <row r="1853" hidden="1" x14ac:dyDescent="0.3"/>
    <row r="1854" hidden="1" x14ac:dyDescent="0.3"/>
    <row r="1855" hidden="1" x14ac:dyDescent="0.3"/>
    <row r="1856" hidden="1" x14ac:dyDescent="0.3"/>
    <row r="1857" hidden="1" x14ac:dyDescent="0.3"/>
    <row r="1858" hidden="1" x14ac:dyDescent="0.3"/>
    <row r="1859" hidden="1" x14ac:dyDescent="0.3"/>
    <row r="1860" hidden="1" x14ac:dyDescent="0.3"/>
    <row r="1861" hidden="1" x14ac:dyDescent="0.3"/>
    <row r="1862" hidden="1" x14ac:dyDescent="0.3"/>
    <row r="1863" hidden="1" x14ac:dyDescent="0.3"/>
    <row r="1864" hidden="1" x14ac:dyDescent="0.3"/>
    <row r="1865" hidden="1" x14ac:dyDescent="0.3"/>
    <row r="1866" hidden="1" x14ac:dyDescent="0.3"/>
    <row r="1867" hidden="1" x14ac:dyDescent="0.3"/>
    <row r="1868" hidden="1" x14ac:dyDescent="0.3"/>
    <row r="1869" hidden="1" x14ac:dyDescent="0.3"/>
    <row r="1870" hidden="1" x14ac:dyDescent="0.3"/>
    <row r="1871" hidden="1" x14ac:dyDescent="0.3"/>
    <row r="1872" hidden="1" x14ac:dyDescent="0.3"/>
    <row r="1873" hidden="1" x14ac:dyDescent="0.3"/>
    <row r="1874" hidden="1" x14ac:dyDescent="0.3"/>
    <row r="1875" hidden="1" x14ac:dyDescent="0.3"/>
    <row r="1876" hidden="1" x14ac:dyDescent="0.3"/>
    <row r="1877" hidden="1" x14ac:dyDescent="0.3"/>
    <row r="1878" hidden="1" x14ac:dyDescent="0.3"/>
    <row r="1879" hidden="1" x14ac:dyDescent="0.3"/>
    <row r="1880" hidden="1" x14ac:dyDescent="0.3"/>
    <row r="1881" hidden="1" x14ac:dyDescent="0.3"/>
    <row r="1882" hidden="1" x14ac:dyDescent="0.3"/>
    <row r="1883" hidden="1" x14ac:dyDescent="0.3"/>
    <row r="1884" hidden="1" x14ac:dyDescent="0.3"/>
    <row r="1885" hidden="1" x14ac:dyDescent="0.3"/>
    <row r="1886" hidden="1" x14ac:dyDescent="0.3"/>
    <row r="1887" hidden="1" x14ac:dyDescent="0.3"/>
    <row r="1888" hidden="1" x14ac:dyDescent="0.3"/>
    <row r="1889" hidden="1" x14ac:dyDescent="0.3"/>
    <row r="1890" hidden="1" x14ac:dyDescent="0.3"/>
    <row r="1891" hidden="1" x14ac:dyDescent="0.3"/>
    <row r="1892" hidden="1" x14ac:dyDescent="0.3"/>
    <row r="1893" hidden="1" x14ac:dyDescent="0.3"/>
    <row r="1894" hidden="1" x14ac:dyDescent="0.3"/>
    <row r="1895" hidden="1" x14ac:dyDescent="0.3"/>
    <row r="1896" hidden="1" x14ac:dyDescent="0.3"/>
    <row r="1897" hidden="1" x14ac:dyDescent="0.3"/>
    <row r="1898" hidden="1" x14ac:dyDescent="0.3"/>
    <row r="1899" hidden="1" x14ac:dyDescent="0.3"/>
    <row r="1900" hidden="1" x14ac:dyDescent="0.3"/>
    <row r="1901" hidden="1" x14ac:dyDescent="0.3"/>
    <row r="1902" hidden="1" x14ac:dyDescent="0.3"/>
    <row r="1903" hidden="1" x14ac:dyDescent="0.3"/>
    <row r="1904" hidden="1" x14ac:dyDescent="0.3"/>
    <row r="1905" hidden="1" x14ac:dyDescent="0.3"/>
    <row r="1906" hidden="1" x14ac:dyDescent="0.3"/>
    <row r="1907" hidden="1" x14ac:dyDescent="0.3"/>
    <row r="1908" hidden="1" x14ac:dyDescent="0.3"/>
    <row r="1909" hidden="1" x14ac:dyDescent="0.3"/>
    <row r="1910" hidden="1" x14ac:dyDescent="0.3"/>
    <row r="1911" hidden="1" x14ac:dyDescent="0.3"/>
    <row r="1912" hidden="1" x14ac:dyDescent="0.3"/>
    <row r="1913" hidden="1" x14ac:dyDescent="0.3"/>
    <row r="1914" hidden="1" x14ac:dyDescent="0.3"/>
    <row r="1915" hidden="1" x14ac:dyDescent="0.3"/>
    <row r="1916" hidden="1" x14ac:dyDescent="0.3"/>
    <row r="1917" hidden="1" x14ac:dyDescent="0.3"/>
    <row r="1918" hidden="1" x14ac:dyDescent="0.3"/>
    <row r="1919" hidden="1" x14ac:dyDescent="0.3"/>
    <row r="1920" hidden="1" x14ac:dyDescent="0.3"/>
    <row r="1921" hidden="1" x14ac:dyDescent="0.3"/>
    <row r="1922" hidden="1" x14ac:dyDescent="0.3"/>
    <row r="1923" hidden="1" x14ac:dyDescent="0.3"/>
    <row r="1924" hidden="1" x14ac:dyDescent="0.3"/>
    <row r="1925" hidden="1" x14ac:dyDescent="0.3"/>
    <row r="1926" hidden="1" x14ac:dyDescent="0.3"/>
    <row r="1927" hidden="1" x14ac:dyDescent="0.3"/>
    <row r="1928" hidden="1" x14ac:dyDescent="0.3"/>
    <row r="1929" hidden="1" x14ac:dyDescent="0.3"/>
    <row r="1930" hidden="1" x14ac:dyDescent="0.3"/>
    <row r="1931" hidden="1" x14ac:dyDescent="0.3"/>
    <row r="1932" hidden="1" x14ac:dyDescent="0.3"/>
    <row r="1933" hidden="1" x14ac:dyDescent="0.3"/>
    <row r="1934" hidden="1" x14ac:dyDescent="0.3"/>
    <row r="1935" hidden="1" x14ac:dyDescent="0.3"/>
    <row r="1936" hidden="1" x14ac:dyDescent="0.3"/>
    <row r="1937" hidden="1" x14ac:dyDescent="0.3"/>
    <row r="1938" hidden="1" x14ac:dyDescent="0.3"/>
    <row r="1939" hidden="1" x14ac:dyDescent="0.3"/>
    <row r="1940" hidden="1" x14ac:dyDescent="0.3"/>
    <row r="1941" hidden="1" x14ac:dyDescent="0.3"/>
    <row r="1942" hidden="1" x14ac:dyDescent="0.3"/>
    <row r="1943" hidden="1" x14ac:dyDescent="0.3"/>
    <row r="1944" hidden="1" x14ac:dyDescent="0.3"/>
    <row r="1945" hidden="1" x14ac:dyDescent="0.3"/>
    <row r="1946" hidden="1" x14ac:dyDescent="0.3"/>
    <row r="1947" hidden="1" x14ac:dyDescent="0.3"/>
    <row r="1948" hidden="1" x14ac:dyDescent="0.3"/>
    <row r="1949" hidden="1" x14ac:dyDescent="0.3"/>
    <row r="1950" hidden="1" x14ac:dyDescent="0.3"/>
    <row r="1951" hidden="1" x14ac:dyDescent="0.3"/>
    <row r="1952" hidden="1" x14ac:dyDescent="0.3"/>
    <row r="1953" hidden="1" x14ac:dyDescent="0.3"/>
    <row r="1954" hidden="1" x14ac:dyDescent="0.3"/>
    <row r="1955" hidden="1" x14ac:dyDescent="0.3"/>
    <row r="1956" hidden="1" x14ac:dyDescent="0.3"/>
    <row r="1957" hidden="1" x14ac:dyDescent="0.3"/>
    <row r="1958" hidden="1" x14ac:dyDescent="0.3"/>
    <row r="1959" hidden="1" x14ac:dyDescent="0.3"/>
    <row r="1960" hidden="1" x14ac:dyDescent="0.3"/>
    <row r="1961" hidden="1" x14ac:dyDescent="0.3"/>
    <row r="1962" hidden="1" x14ac:dyDescent="0.3"/>
    <row r="1963" hidden="1" x14ac:dyDescent="0.3"/>
    <row r="1964" hidden="1" x14ac:dyDescent="0.3"/>
    <row r="1965" hidden="1" x14ac:dyDescent="0.3"/>
    <row r="1966" hidden="1" x14ac:dyDescent="0.3"/>
    <row r="1967" hidden="1" x14ac:dyDescent="0.3"/>
    <row r="1968" hidden="1" x14ac:dyDescent="0.3"/>
    <row r="1969" hidden="1" x14ac:dyDescent="0.3"/>
    <row r="1970" hidden="1" x14ac:dyDescent="0.3"/>
    <row r="1971" hidden="1" x14ac:dyDescent="0.3"/>
    <row r="1972" hidden="1" x14ac:dyDescent="0.3"/>
    <row r="1973" hidden="1" x14ac:dyDescent="0.3"/>
    <row r="1974" hidden="1" x14ac:dyDescent="0.3"/>
    <row r="1975" hidden="1" x14ac:dyDescent="0.3"/>
    <row r="1976" hidden="1" x14ac:dyDescent="0.3"/>
    <row r="1977" hidden="1" x14ac:dyDescent="0.3"/>
    <row r="1978" hidden="1" x14ac:dyDescent="0.3"/>
    <row r="1979" hidden="1" x14ac:dyDescent="0.3"/>
    <row r="1980" hidden="1" x14ac:dyDescent="0.3"/>
    <row r="1981" hidden="1" x14ac:dyDescent="0.3"/>
    <row r="1982" hidden="1" x14ac:dyDescent="0.3"/>
    <row r="1983" hidden="1" x14ac:dyDescent="0.3"/>
    <row r="1984" hidden="1" x14ac:dyDescent="0.3"/>
    <row r="1985" hidden="1" x14ac:dyDescent="0.3"/>
    <row r="1986" hidden="1" x14ac:dyDescent="0.3"/>
    <row r="1987" hidden="1" x14ac:dyDescent="0.3"/>
    <row r="1988" hidden="1" x14ac:dyDescent="0.3"/>
    <row r="1989" hidden="1" x14ac:dyDescent="0.3"/>
    <row r="1990" hidden="1" x14ac:dyDescent="0.3"/>
    <row r="1991" hidden="1" x14ac:dyDescent="0.3"/>
    <row r="1992" hidden="1" x14ac:dyDescent="0.3"/>
    <row r="1993" hidden="1" x14ac:dyDescent="0.3"/>
    <row r="1994" hidden="1" x14ac:dyDescent="0.3"/>
    <row r="1995" hidden="1" x14ac:dyDescent="0.3"/>
    <row r="1996" hidden="1" x14ac:dyDescent="0.3"/>
    <row r="1997" hidden="1" x14ac:dyDescent="0.3"/>
    <row r="1998" hidden="1" x14ac:dyDescent="0.3"/>
    <row r="1999" hidden="1" x14ac:dyDescent="0.3"/>
    <row r="2000" hidden="1" x14ac:dyDescent="0.3"/>
    <row r="2001" hidden="1" x14ac:dyDescent="0.3"/>
    <row r="2002" hidden="1" x14ac:dyDescent="0.3"/>
    <row r="2003" hidden="1" x14ac:dyDescent="0.3"/>
    <row r="2004" hidden="1" x14ac:dyDescent="0.3"/>
    <row r="2005" hidden="1" x14ac:dyDescent="0.3"/>
    <row r="2006" hidden="1" x14ac:dyDescent="0.3"/>
    <row r="2007" hidden="1" x14ac:dyDescent="0.3"/>
    <row r="2008" hidden="1" x14ac:dyDescent="0.3"/>
    <row r="2009" hidden="1" x14ac:dyDescent="0.3"/>
    <row r="2010" hidden="1" x14ac:dyDescent="0.3"/>
    <row r="2011" hidden="1" x14ac:dyDescent="0.3"/>
    <row r="2012" hidden="1" x14ac:dyDescent="0.3"/>
    <row r="2013" hidden="1" x14ac:dyDescent="0.3"/>
    <row r="2014" hidden="1" x14ac:dyDescent="0.3"/>
    <row r="2015" hidden="1" x14ac:dyDescent="0.3"/>
    <row r="2016" hidden="1" x14ac:dyDescent="0.3"/>
    <row r="2017" hidden="1" x14ac:dyDescent="0.3"/>
    <row r="2018" hidden="1" x14ac:dyDescent="0.3"/>
    <row r="2019" hidden="1" x14ac:dyDescent="0.3"/>
    <row r="2020" hidden="1" x14ac:dyDescent="0.3"/>
    <row r="2021" hidden="1" x14ac:dyDescent="0.3"/>
    <row r="2022" hidden="1" x14ac:dyDescent="0.3"/>
    <row r="2023" hidden="1" x14ac:dyDescent="0.3"/>
    <row r="2024" hidden="1" x14ac:dyDescent="0.3"/>
    <row r="2025" hidden="1" x14ac:dyDescent="0.3"/>
    <row r="2026" hidden="1" x14ac:dyDescent="0.3"/>
    <row r="2027" hidden="1" x14ac:dyDescent="0.3"/>
    <row r="2028" hidden="1" x14ac:dyDescent="0.3"/>
    <row r="2029" hidden="1" x14ac:dyDescent="0.3"/>
    <row r="2030" hidden="1" x14ac:dyDescent="0.3"/>
    <row r="2031" hidden="1" x14ac:dyDescent="0.3"/>
    <row r="2032" hidden="1" x14ac:dyDescent="0.3"/>
    <row r="2033" hidden="1" x14ac:dyDescent="0.3"/>
    <row r="2034" hidden="1" x14ac:dyDescent="0.3"/>
    <row r="2035" hidden="1" x14ac:dyDescent="0.3"/>
    <row r="2036" hidden="1" x14ac:dyDescent="0.3"/>
    <row r="2037" hidden="1" x14ac:dyDescent="0.3"/>
    <row r="2038" hidden="1" x14ac:dyDescent="0.3"/>
    <row r="2039" hidden="1" x14ac:dyDescent="0.3"/>
    <row r="2040" hidden="1" x14ac:dyDescent="0.3"/>
    <row r="2041" hidden="1" x14ac:dyDescent="0.3"/>
    <row r="2042" hidden="1" x14ac:dyDescent="0.3"/>
    <row r="2043" hidden="1" x14ac:dyDescent="0.3"/>
    <row r="2044" hidden="1" x14ac:dyDescent="0.3"/>
    <row r="2045" hidden="1" x14ac:dyDescent="0.3"/>
    <row r="2046" hidden="1" x14ac:dyDescent="0.3"/>
    <row r="2047" hidden="1" x14ac:dyDescent="0.3"/>
    <row r="2048" hidden="1" x14ac:dyDescent="0.3"/>
    <row r="2049" hidden="1" x14ac:dyDescent="0.3"/>
    <row r="2050" hidden="1" x14ac:dyDescent="0.3"/>
    <row r="2051" hidden="1" x14ac:dyDescent="0.3"/>
    <row r="2052" hidden="1" x14ac:dyDescent="0.3"/>
    <row r="2053" hidden="1" x14ac:dyDescent="0.3"/>
    <row r="2054" hidden="1" x14ac:dyDescent="0.3"/>
    <row r="2055" hidden="1" x14ac:dyDescent="0.3"/>
    <row r="2056" hidden="1" x14ac:dyDescent="0.3"/>
    <row r="2057" hidden="1" x14ac:dyDescent="0.3"/>
    <row r="2058" hidden="1" x14ac:dyDescent="0.3"/>
    <row r="2059" hidden="1" x14ac:dyDescent="0.3"/>
    <row r="2060" hidden="1" x14ac:dyDescent="0.3"/>
    <row r="2061" hidden="1" x14ac:dyDescent="0.3"/>
    <row r="2062" hidden="1" x14ac:dyDescent="0.3"/>
    <row r="2063" hidden="1" x14ac:dyDescent="0.3"/>
    <row r="2064" hidden="1" x14ac:dyDescent="0.3"/>
    <row r="2065" hidden="1" x14ac:dyDescent="0.3"/>
    <row r="2066" hidden="1" x14ac:dyDescent="0.3"/>
    <row r="2067" hidden="1" x14ac:dyDescent="0.3"/>
    <row r="2068" hidden="1" x14ac:dyDescent="0.3"/>
    <row r="2069" hidden="1" x14ac:dyDescent="0.3"/>
    <row r="2070" hidden="1" x14ac:dyDescent="0.3"/>
    <row r="2071" hidden="1" x14ac:dyDescent="0.3"/>
    <row r="2072" hidden="1" x14ac:dyDescent="0.3"/>
    <row r="2073" hidden="1" x14ac:dyDescent="0.3"/>
    <row r="2074" hidden="1" x14ac:dyDescent="0.3"/>
    <row r="2075" hidden="1" x14ac:dyDescent="0.3"/>
    <row r="2076" hidden="1" x14ac:dyDescent="0.3"/>
    <row r="2077" hidden="1" x14ac:dyDescent="0.3"/>
    <row r="2078" hidden="1" x14ac:dyDescent="0.3"/>
    <row r="2079" hidden="1" x14ac:dyDescent="0.3"/>
    <row r="2080" hidden="1" x14ac:dyDescent="0.3"/>
    <row r="2081" hidden="1" x14ac:dyDescent="0.3"/>
    <row r="2082" hidden="1" x14ac:dyDescent="0.3"/>
    <row r="2083" hidden="1" x14ac:dyDescent="0.3"/>
    <row r="2084" hidden="1" x14ac:dyDescent="0.3"/>
    <row r="2085" hidden="1" x14ac:dyDescent="0.3"/>
    <row r="2086" hidden="1" x14ac:dyDescent="0.3"/>
    <row r="2087" hidden="1" x14ac:dyDescent="0.3"/>
    <row r="2088" hidden="1" x14ac:dyDescent="0.3"/>
    <row r="2089" hidden="1" x14ac:dyDescent="0.3"/>
    <row r="2090" hidden="1" x14ac:dyDescent="0.3"/>
    <row r="2091" hidden="1" x14ac:dyDescent="0.3"/>
    <row r="2092" hidden="1" x14ac:dyDescent="0.3"/>
    <row r="2093" hidden="1" x14ac:dyDescent="0.3"/>
    <row r="2094" hidden="1" x14ac:dyDescent="0.3"/>
    <row r="2095" hidden="1" x14ac:dyDescent="0.3"/>
    <row r="2096" hidden="1" x14ac:dyDescent="0.3"/>
    <row r="2097" hidden="1" x14ac:dyDescent="0.3"/>
    <row r="2098" hidden="1" x14ac:dyDescent="0.3"/>
    <row r="2099" hidden="1" x14ac:dyDescent="0.3"/>
    <row r="2100" hidden="1" x14ac:dyDescent="0.3"/>
    <row r="2101" hidden="1" x14ac:dyDescent="0.3"/>
    <row r="2102" hidden="1" x14ac:dyDescent="0.3"/>
    <row r="2103" hidden="1" x14ac:dyDescent="0.3"/>
    <row r="2104" hidden="1" x14ac:dyDescent="0.3"/>
    <row r="2105" hidden="1" x14ac:dyDescent="0.3"/>
    <row r="2106" hidden="1" x14ac:dyDescent="0.3"/>
    <row r="2107" hidden="1" x14ac:dyDescent="0.3"/>
    <row r="2108" hidden="1" x14ac:dyDescent="0.3"/>
    <row r="2109" hidden="1" x14ac:dyDescent="0.3"/>
    <row r="2110" hidden="1" x14ac:dyDescent="0.3"/>
    <row r="2111" hidden="1" x14ac:dyDescent="0.3"/>
    <row r="2112" hidden="1" x14ac:dyDescent="0.3"/>
    <row r="2113" hidden="1" x14ac:dyDescent="0.3"/>
    <row r="2114" hidden="1" x14ac:dyDescent="0.3"/>
    <row r="2115" hidden="1" x14ac:dyDescent="0.3"/>
    <row r="2116" hidden="1" x14ac:dyDescent="0.3"/>
    <row r="2117" hidden="1" x14ac:dyDescent="0.3"/>
    <row r="2118" hidden="1" x14ac:dyDescent="0.3"/>
    <row r="2119" hidden="1" x14ac:dyDescent="0.3"/>
    <row r="2120" hidden="1" x14ac:dyDescent="0.3"/>
    <row r="2121" hidden="1" x14ac:dyDescent="0.3"/>
    <row r="2122" hidden="1" x14ac:dyDescent="0.3"/>
    <row r="2123" hidden="1" x14ac:dyDescent="0.3"/>
    <row r="2124" hidden="1" x14ac:dyDescent="0.3"/>
    <row r="2125" hidden="1" x14ac:dyDescent="0.3"/>
    <row r="2126" hidden="1" x14ac:dyDescent="0.3"/>
    <row r="2127" hidden="1" x14ac:dyDescent="0.3"/>
    <row r="2128" hidden="1" x14ac:dyDescent="0.3"/>
    <row r="2129" hidden="1" x14ac:dyDescent="0.3"/>
    <row r="2130" hidden="1" x14ac:dyDescent="0.3"/>
    <row r="2131" hidden="1" x14ac:dyDescent="0.3"/>
    <row r="2132" hidden="1" x14ac:dyDescent="0.3"/>
    <row r="2133" hidden="1" x14ac:dyDescent="0.3"/>
    <row r="2134" hidden="1" x14ac:dyDescent="0.3"/>
    <row r="2135" hidden="1" x14ac:dyDescent="0.3"/>
    <row r="2136" hidden="1" x14ac:dyDescent="0.3"/>
    <row r="2137" hidden="1" x14ac:dyDescent="0.3"/>
    <row r="2138" hidden="1" x14ac:dyDescent="0.3"/>
    <row r="2139" hidden="1" x14ac:dyDescent="0.3"/>
    <row r="2140" hidden="1" x14ac:dyDescent="0.3"/>
    <row r="2141" hidden="1" x14ac:dyDescent="0.3"/>
    <row r="2142" hidden="1" x14ac:dyDescent="0.3"/>
    <row r="2143" hidden="1" x14ac:dyDescent="0.3"/>
    <row r="2144" hidden="1" x14ac:dyDescent="0.3"/>
    <row r="2145" hidden="1" x14ac:dyDescent="0.3"/>
    <row r="2146" hidden="1" x14ac:dyDescent="0.3"/>
    <row r="2147" hidden="1" x14ac:dyDescent="0.3"/>
    <row r="2148" hidden="1" x14ac:dyDescent="0.3"/>
    <row r="2149" hidden="1" x14ac:dyDescent="0.3"/>
    <row r="2150" hidden="1" x14ac:dyDescent="0.3"/>
    <row r="2151" hidden="1" x14ac:dyDescent="0.3"/>
    <row r="2152" hidden="1" x14ac:dyDescent="0.3"/>
    <row r="2153" hidden="1" x14ac:dyDescent="0.3"/>
    <row r="2154" hidden="1" x14ac:dyDescent="0.3"/>
    <row r="2155" hidden="1" x14ac:dyDescent="0.3"/>
    <row r="2156" hidden="1" x14ac:dyDescent="0.3"/>
    <row r="2157" hidden="1" x14ac:dyDescent="0.3"/>
    <row r="2158" hidden="1" x14ac:dyDescent="0.3"/>
    <row r="2159" hidden="1" x14ac:dyDescent="0.3"/>
    <row r="2160" hidden="1" x14ac:dyDescent="0.3"/>
    <row r="2161" hidden="1" x14ac:dyDescent="0.3"/>
    <row r="2162" hidden="1" x14ac:dyDescent="0.3"/>
    <row r="2163" hidden="1" x14ac:dyDescent="0.3"/>
    <row r="2164" hidden="1" x14ac:dyDescent="0.3"/>
    <row r="2165" hidden="1" x14ac:dyDescent="0.3"/>
    <row r="2166" hidden="1" x14ac:dyDescent="0.3"/>
    <row r="2167" hidden="1" x14ac:dyDescent="0.3"/>
    <row r="2168" hidden="1" x14ac:dyDescent="0.3"/>
    <row r="2169" hidden="1" x14ac:dyDescent="0.3"/>
    <row r="2170" hidden="1" x14ac:dyDescent="0.3"/>
    <row r="2171" hidden="1" x14ac:dyDescent="0.3"/>
    <row r="2172" hidden="1" x14ac:dyDescent="0.3"/>
    <row r="2173" hidden="1" x14ac:dyDescent="0.3"/>
    <row r="2174" hidden="1" x14ac:dyDescent="0.3"/>
    <row r="2175" hidden="1" x14ac:dyDescent="0.3"/>
    <row r="2176" hidden="1" x14ac:dyDescent="0.3"/>
    <row r="2177" hidden="1" x14ac:dyDescent="0.3"/>
    <row r="2178" hidden="1" x14ac:dyDescent="0.3"/>
    <row r="2179" hidden="1" x14ac:dyDescent="0.3"/>
    <row r="2180" hidden="1" x14ac:dyDescent="0.3"/>
    <row r="2181" hidden="1" x14ac:dyDescent="0.3"/>
    <row r="2182" hidden="1" x14ac:dyDescent="0.3"/>
    <row r="2183" hidden="1" x14ac:dyDescent="0.3"/>
    <row r="2184" hidden="1" x14ac:dyDescent="0.3"/>
    <row r="2185" hidden="1" x14ac:dyDescent="0.3"/>
    <row r="2186" hidden="1" x14ac:dyDescent="0.3"/>
    <row r="2187" hidden="1" x14ac:dyDescent="0.3"/>
    <row r="2188" hidden="1" x14ac:dyDescent="0.3"/>
    <row r="2189" hidden="1" x14ac:dyDescent="0.3"/>
    <row r="2190" hidden="1" x14ac:dyDescent="0.3"/>
    <row r="2191" hidden="1" x14ac:dyDescent="0.3"/>
    <row r="2192" hidden="1" x14ac:dyDescent="0.3"/>
    <row r="2193" hidden="1" x14ac:dyDescent="0.3"/>
    <row r="2194" hidden="1" x14ac:dyDescent="0.3"/>
    <row r="2195" hidden="1" x14ac:dyDescent="0.3"/>
    <row r="2196" hidden="1" x14ac:dyDescent="0.3"/>
    <row r="2197" hidden="1" x14ac:dyDescent="0.3"/>
    <row r="2198" hidden="1" x14ac:dyDescent="0.3"/>
    <row r="2199" hidden="1" x14ac:dyDescent="0.3"/>
    <row r="2200" hidden="1" x14ac:dyDescent="0.3"/>
    <row r="2201" hidden="1" x14ac:dyDescent="0.3"/>
    <row r="2202" hidden="1" x14ac:dyDescent="0.3"/>
    <row r="2203" hidden="1" x14ac:dyDescent="0.3"/>
    <row r="2204" hidden="1" x14ac:dyDescent="0.3"/>
    <row r="2205" hidden="1" x14ac:dyDescent="0.3"/>
    <row r="2206" hidden="1" x14ac:dyDescent="0.3"/>
    <row r="2207" hidden="1" x14ac:dyDescent="0.3"/>
    <row r="2208" hidden="1" x14ac:dyDescent="0.3"/>
    <row r="2209" hidden="1" x14ac:dyDescent="0.3"/>
    <row r="2210" hidden="1" x14ac:dyDescent="0.3"/>
    <row r="2211" hidden="1" x14ac:dyDescent="0.3"/>
    <row r="2212" hidden="1" x14ac:dyDescent="0.3"/>
    <row r="2213" hidden="1" x14ac:dyDescent="0.3"/>
    <row r="2214" hidden="1" x14ac:dyDescent="0.3"/>
    <row r="2215" hidden="1" x14ac:dyDescent="0.3"/>
    <row r="2216" hidden="1" x14ac:dyDescent="0.3"/>
    <row r="2217" hidden="1" x14ac:dyDescent="0.3"/>
    <row r="2218" hidden="1" x14ac:dyDescent="0.3"/>
    <row r="2219" hidden="1" x14ac:dyDescent="0.3"/>
    <row r="2220" hidden="1" x14ac:dyDescent="0.3"/>
    <row r="2221" hidden="1" x14ac:dyDescent="0.3"/>
    <row r="2222" hidden="1" x14ac:dyDescent="0.3"/>
    <row r="2223" hidden="1" x14ac:dyDescent="0.3"/>
    <row r="2224" hidden="1" x14ac:dyDescent="0.3"/>
    <row r="2225" hidden="1" x14ac:dyDescent="0.3"/>
    <row r="2226" hidden="1" x14ac:dyDescent="0.3"/>
    <row r="2227" hidden="1" x14ac:dyDescent="0.3"/>
    <row r="2228" hidden="1" x14ac:dyDescent="0.3"/>
    <row r="2229" hidden="1" x14ac:dyDescent="0.3"/>
    <row r="2230" hidden="1" x14ac:dyDescent="0.3"/>
    <row r="2231" hidden="1" x14ac:dyDescent="0.3"/>
    <row r="2232" hidden="1" x14ac:dyDescent="0.3"/>
    <row r="2233" hidden="1" x14ac:dyDescent="0.3"/>
    <row r="2234" hidden="1" x14ac:dyDescent="0.3"/>
    <row r="2235" hidden="1" x14ac:dyDescent="0.3"/>
    <row r="2236" hidden="1" x14ac:dyDescent="0.3"/>
    <row r="2237" hidden="1" x14ac:dyDescent="0.3"/>
    <row r="2238" hidden="1" x14ac:dyDescent="0.3"/>
    <row r="2239" hidden="1" x14ac:dyDescent="0.3"/>
    <row r="2240" hidden="1" x14ac:dyDescent="0.3"/>
    <row r="2241" hidden="1" x14ac:dyDescent="0.3"/>
    <row r="2242" hidden="1" x14ac:dyDescent="0.3"/>
    <row r="2243" hidden="1" x14ac:dyDescent="0.3"/>
    <row r="2244" hidden="1" x14ac:dyDescent="0.3"/>
    <row r="2245" hidden="1" x14ac:dyDescent="0.3"/>
    <row r="2246" hidden="1" x14ac:dyDescent="0.3"/>
    <row r="2247" hidden="1" x14ac:dyDescent="0.3"/>
    <row r="2248" hidden="1" x14ac:dyDescent="0.3"/>
    <row r="2249" hidden="1" x14ac:dyDescent="0.3"/>
    <row r="2250" hidden="1" x14ac:dyDescent="0.3"/>
    <row r="2251" hidden="1" x14ac:dyDescent="0.3"/>
    <row r="2252" hidden="1" x14ac:dyDescent="0.3"/>
    <row r="2253" hidden="1" x14ac:dyDescent="0.3"/>
    <row r="2254" hidden="1" x14ac:dyDescent="0.3"/>
    <row r="2255" hidden="1" x14ac:dyDescent="0.3"/>
    <row r="2256" hidden="1" x14ac:dyDescent="0.3"/>
    <row r="2257" hidden="1" x14ac:dyDescent="0.3"/>
    <row r="2258" hidden="1" x14ac:dyDescent="0.3"/>
    <row r="2259" hidden="1" x14ac:dyDescent="0.3"/>
    <row r="2260" hidden="1" x14ac:dyDescent="0.3"/>
    <row r="2261" hidden="1" x14ac:dyDescent="0.3"/>
    <row r="2262" hidden="1" x14ac:dyDescent="0.3"/>
    <row r="2263" hidden="1" x14ac:dyDescent="0.3"/>
    <row r="2264" hidden="1" x14ac:dyDescent="0.3"/>
    <row r="2265" hidden="1" x14ac:dyDescent="0.3"/>
    <row r="2266" hidden="1" x14ac:dyDescent="0.3"/>
    <row r="2267" hidden="1" x14ac:dyDescent="0.3"/>
    <row r="2268" hidden="1" x14ac:dyDescent="0.3"/>
    <row r="2269" hidden="1" x14ac:dyDescent="0.3"/>
    <row r="2270" hidden="1" x14ac:dyDescent="0.3"/>
    <row r="2271" hidden="1" x14ac:dyDescent="0.3"/>
    <row r="2272" hidden="1" x14ac:dyDescent="0.3"/>
    <row r="2273" hidden="1" x14ac:dyDescent="0.3"/>
    <row r="2274" hidden="1" x14ac:dyDescent="0.3"/>
    <row r="2275" hidden="1" x14ac:dyDescent="0.3"/>
    <row r="2276" hidden="1" x14ac:dyDescent="0.3"/>
    <row r="2277" hidden="1" x14ac:dyDescent="0.3"/>
    <row r="2278" hidden="1" x14ac:dyDescent="0.3"/>
    <row r="2279" hidden="1" x14ac:dyDescent="0.3"/>
    <row r="2280" hidden="1" x14ac:dyDescent="0.3"/>
    <row r="2281" hidden="1" x14ac:dyDescent="0.3"/>
    <row r="2282" hidden="1" x14ac:dyDescent="0.3"/>
    <row r="2283" hidden="1" x14ac:dyDescent="0.3"/>
    <row r="2284" hidden="1" x14ac:dyDescent="0.3"/>
    <row r="2285" hidden="1" x14ac:dyDescent="0.3"/>
    <row r="2286" hidden="1" x14ac:dyDescent="0.3"/>
    <row r="2287" hidden="1" x14ac:dyDescent="0.3"/>
    <row r="2288" ht="252.75" hidden="1" customHeight="1" x14ac:dyDescent="0.3"/>
    <row r="2289" x14ac:dyDescent="0.3"/>
    <row r="2290" x14ac:dyDescent="0.3"/>
    <row r="2291" x14ac:dyDescent="0.3"/>
    <row r="2292" x14ac:dyDescent="0.3"/>
  </sheetData>
  <mergeCells count="15">
    <mergeCell ref="A4:A7"/>
    <mergeCell ref="B4:D4"/>
    <mergeCell ref="E4:E7"/>
    <mergeCell ref="F4:H4"/>
    <mergeCell ref="I4:I7"/>
    <mergeCell ref="B5:C5"/>
    <mergeCell ref="F5:F7"/>
    <mergeCell ref="G5:G7"/>
    <mergeCell ref="H5:H7"/>
    <mergeCell ref="B1:C1"/>
    <mergeCell ref="G1:H1"/>
    <mergeCell ref="B2:C2"/>
    <mergeCell ref="F2:H2"/>
    <mergeCell ref="B3:C3"/>
    <mergeCell ref="F3:H3"/>
  </mergeCells>
  <printOptions horizontalCentered="1" verticalCentered="1"/>
  <pageMargins left="0.25" right="0.25" top="0.75" bottom="0.75" header="0.3" footer="0.3"/>
  <pageSetup scale="91" orientation="landscape" verticalDpi="300" r:id="rId1"/>
  <headerFooter alignWithMargins="0">
    <oddFooter>&amp;RPage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2"/>
  <sheetViews>
    <sheetView zoomScaleNormal="100" workbookViewId="0">
      <selection activeCell="L10" sqref="L10:L38"/>
    </sheetView>
  </sheetViews>
  <sheetFormatPr defaultColWidth="0" defaultRowHeight="13.2" x14ac:dyDescent="0.25"/>
  <cols>
    <col min="1" max="1" width="2.6640625" style="2" customWidth="1"/>
    <col min="2" max="3" width="11.6640625" style="2" customWidth="1"/>
    <col min="4" max="4" width="12.33203125" style="2" customWidth="1"/>
    <col min="5" max="7" width="14.6640625" style="2" customWidth="1"/>
    <col min="8" max="9" width="5.5546875" style="2" customWidth="1"/>
    <col min="10" max="12" width="12.33203125" style="2" customWidth="1"/>
    <col min="13" max="13" width="2.6640625" style="2" customWidth="1"/>
    <col min="14" max="14" width="4.109375" style="2" customWidth="1"/>
    <col min="15" max="16384" width="3.33203125" style="2" hidden="1"/>
  </cols>
  <sheetData>
    <row r="1" spans="1:13" ht="15.6" x14ac:dyDescent="0.3">
      <c r="B1" s="564"/>
      <c r="C1" s="564"/>
      <c r="D1" s="564"/>
      <c r="E1" s="565" t="s">
        <v>216</v>
      </c>
      <c r="F1" s="566"/>
      <c r="G1" s="566"/>
      <c r="H1" s="567"/>
      <c r="I1" s="567"/>
      <c r="J1" s="567"/>
      <c r="K1" s="567"/>
      <c r="L1" s="567"/>
      <c r="M1" s="567"/>
    </row>
    <row r="2" spans="1:13" x14ac:dyDescent="0.25">
      <c r="B2" s="568" t="s">
        <v>77</v>
      </c>
      <c r="C2" s="569"/>
      <c r="D2" s="569"/>
      <c r="E2" s="542"/>
      <c r="F2" s="542"/>
      <c r="G2" s="542"/>
      <c r="H2" s="570"/>
      <c r="I2" s="567"/>
      <c r="J2" s="567"/>
      <c r="K2" s="567"/>
      <c r="L2" s="567"/>
      <c r="M2" s="567"/>
    </row>
    <row r="3" spans="1:13" x14ac:dyDescent="0.25">
      <c r="B3" s="568" t="s">
        <v>215</v>
      </c>
      <c r="C3" s="569"/>
      <c r="D3" s="569"/>
      <c r="E3" s="571" t="s">
        <v>217</v>
      </c>
      <c r="F3" s="571"/>
      <c r="G3" s="571"/>
      <c r="H3" s="542" t="s">
        <v>1</v>
      </c>
      <c r="I3" s="542"/>
      <c r="J3" s="542"/>
      <c r="K3" s="542"/>
      <c r="L3" s="542"/>
      <c r="M3" s="542"/>
    </row>
    <row r="4" spans="1:13" x14ac:dyDescent="0.25">
      <c r="B4" s="564"/>
      <c r="C4" s="564"/>
      <c r="D4" s="564"/>
      <c r="E4" s="542" t="s">
        <v>213</v>
      </c>
      <c r="F4" s="542"/>
      <c r="G4" s="542"/>
      <c r="H4" s="542"/>
      <c r="I4" s="542"/>
      <c r="J4" s="542"/>
      <c r="K4" s="542"/>
      <c r="L4" s="542"/>
      <c r="M4" s="542"/>
    </row>
    <row r="5" spans="1:13" ht="12.75" customHeight="1" x14ac:dyDescent="0.25">
      <c r="A5" s="556"/>
      <c r="B5" s="575" t="s">
        <v>14</v>
      </c>
      <c r="C5" s="575"/>
      <c r="D5" s="552"/>
      <c r="E5" s="576" t="s">
        <v>124</v>
      </c>
      <c r="F5" s="577"/>
      <c r="G5" s="578"/>
      <c r="H5" s="582" t="s">
        <v>212</v>
      </c>
      <c r="I5" s="585" t="s">
        <v>211</v>
      </c>
      <c r="J5" s="586" t="s">
        <v>15</v>
      </c>
      <c r="K5" s="577"/>
      <c r="L5" s="577"/>
      <c r="M5" s="556"/>
    </row>
    <row r="6" spans="1:13" x14ac:dyDescent="0.25">
      <c r="A6" s="557"/>
      <c r="B6" s="542" t="s">
        <v>16</v>
      </c>
      <c r="C6" s="542"/>
      <c r="D6" s="91" t="s">
        <v>17</v>
      </c>
      <c r="E6" s="579"/>
      <c r="F6" s="580"/>
      <c r="G6" s="581"/>
      <c r="H6" s="583"/>
      <c r="I6" s="557"/>
      <c r="J6" s="587"/>
      <c r="K6" s="588"/>
      <c r="L6" s="588"/>
      <c r="M6" s="557"/>
    </row>
    <row r="7" spans="1:13" x14ac:dyDescent="0.25">
      <c r="A7" s="557"/>
      <c r="B7" s="90" t="s">
        <v>22</v>
      </c>
      <c r="C7" s="89" t="s">
        <v>23</v>
      </c>
      <c r="D7" s="88" t="s">
        <v>24</v>
      </c>
      <c r="E7" s="579"/>
      <c r="F7" s="580"/>
      <c r="G7" s="581"/>
      <c r="H7" s="583"/>
      <c r="I7" s="557"/>
      <c r="J7" s="87" t="s">
        <v>210</v>
      </c>
      <c r="K7" s="87" t="s">
        <v>209</v>
      </c>
      <c r="L7" s="86" t="s">
        <v>208</v>
      </c>
      <c r="M7" s="557"/>
    </row>
    <row r="8" spans="1:13" x14ac:dyDescent="0.25">
      <c r="A8" s="558"/>
      <c r="B8" s="85" t="s">
        <v>363</v>
      </c>
      <c r="C8" s="85" t="s">
        <v>364</v>
      </c>
      <c r="D8" s="84" t="s">
        <v>365</v>
      </c>
      <c r="E8" s="579"/>
      <c r="F8" s="580"/>
      <c r="G8" s="581"/>
      <c r="H8" s="583"/>
      <c r="I8" s="557"/>
      <c r="J8" s="83" t="s">
        <v>25</v>
      </c>
      <c r="K8" s="83" t="s">
        <v>26</v>
      </c>
      <c r="L8" s="82" t="s">
        <v>27</v>
      </c>
      <c r="M8" s="558"/>
    </row>
    <row r="9" spans="1:13" ht="13.2" customHeight="1" x14ac:dyDescent="0.25">
      <c r="A9" s="78">
        <v>1</v>
      </c>
      <c r="B9" s="135"/>
      <c r="C9" s="135"/>
      <c r="D9" s="135"/>
      <c r="E9" s="584">
        <v>1</v>
      </c>
      <c r="F9" s="584"/>
      <c r="G9" s="584"/>
      <c r="H9" s="78"/>
      <c r="I9" s="78"/>
      <c r="J9" s="20"/>
      <c r="K9" s="78"/>
      <c r="L9" s="78"/>
      <c r="M9" s="78">
        <v>1</v>
      </c>
    </row>
    <row r="10" spans="1:13" ht="13.2" customHeight="1" x14ac:dyDescent="0.25">
      <c r="A10" s="78">
        <v>2</v>
      </c>
      <c r="B10" s="135">
        <v>25850</v>
      </c>
      <c r="C10" s="135">
        <v>23810</v>
      </c>
      <c r="D10" s="135">
        <v>26919</v>
      </c>
      <c r="E10" s="572" t="s">
        <v>218</v>
      </c>
      <c r="F10" s="573"/>
      <c r="G10" s="574"/>
      <c r="H10" s="78"/>
      <c r="I10" s="78"/>
      <c r="J10" s="214">
        <f>88581-58400</f>
        <v>30181</v>
      </c>
      <c r="K10" s="20">
        <v>30181</v>
      </c>
      <c r="L10" s="20">
        <v>30181</v>
      </c>
      <c r="M10" s="78">
        <v>2</v>
      </c>
    </row>
    <row r="11" spans="1:13" ht="13.2" customHeight="1" x14ac:dyDescent="0.25">
      <c r="A11" s="78">
        <v>3</v>
      </c>
      <c r="B11" s="135"/>
      <c r="C11" s="135"/>
      <c r="D11" s="135"/>
      <c r="E11" s="572">
        <v>3</v>
      </c>
      <c r="F11" s="573"/>
      <c r="G11" s="574"/>
      <c r="H11" s="78"/>
      <c r="I11" s="78"/>
      <c r="J11" s="20"/>
      <c r="K11" s="20"/>
      <c r="L11" s="20"/>
      <c r="M11" s="78">
        <v>3</v>
      </c>
    </row>
    <row r="12" spans="1:13" ht="13.2" customHeight="1" x14ac:dyDescent="0.25">
      <c r="A12" s="78">
        <v>4</v>
      </c>
      <c r="B12" s="135">
        <v>8810</v>
      </c>
      <c r="C12" s="135">
        <v>43301</v>
      </c>
      <c r="D12" s="135">
        <v>87750</v>
      </c>
      <c r="E12" s="572" t="s">
        <v>219</v>
      </c>
      <c r="F12" s="573"/>
      <c r="G12" s="574"/>
      <c r="H12" s="78"/>
      <c r="I12" s="78"/>
      <c r="J12" s="20">
        <v>101950</v>
      </c>
      <c r="K12" s="20">
        <v>101950</v>
      </c>
      <c r="L12" s="20">
        <v>101950</v>
      </c>
      <c r="M12" s="78">
        <v>4</v>
      </c>
    </row>
    <row r="13" spans="1:13" ht="13.2" customHeight="1" x14ac:dyDescent="0.25">
      <c r="A13" s="78">
        <v>5</v>
      </c>
      <c r="B13" s="135"/>
      <c r="C13" s="135"/>
      <c r="D13" s="135"/>
      <c r="E13" s="572">
        <v>5</v>
      </c>
      <c r="F13" s="573"/>
      <c r="G13" s="574"/>
      <c r="H13" s="78"/>
      <c r="I13" s="78"/>
      <c r="J13" s="20"/>
      <c r="K13" s="20"/>
      <c r="L13" s="20"/>
      <c r="M13" s="78">
        <v>5</v>
      </c>
    </row>
    <row r="14" spans="1:13" ht="13.2" customHeight="1" x14ac:dyDescent="0.25">
      <c r="A14" s="78">
        <v>6</v>
      </c>
      <c r="B14" s="135">
        <v>26300</v>
      </c>
      <c r="C14" s="135">
        <v>26300</v>
      </c>
      <c r="D14" s="135">
        <v>26850</v>
      </c>
      <c r="E14" s="572" t="s">
        <v>220</v>
      </c>
      <c r="F14" s="573"/>
      <c r="G14" s="574"/>
      <c r="H14" s="78"/>
      <c r="I14" s="78"/>
      <c r="J14" s="223">
        <v>26850</v>
      </c>
      <c r="K14" s="20">
        <v>26850</v>
      </c>
      <c r="L14" s="20">
        <v>26850</v>
      </c>
      <c r="M14" s="78">
        <v>6</v>
      </c>
    </row>
    <row r="15" spans="1:13" ht="13.2" customHeight="1" x14ac:dyDescent="0.25">
      <c r="A15" s="78">
        <v>7</v>
      </c>
      <c r="B15" s="135"/>
      <c r="C15" s="135"/>
      <c r="D15" s="135"/>
      <c r="E15" s="572">
        <v>7</v>
      </c>
      <c r="F15" s="573"/>
      <c r="G15" s="574"/>
      <c r="H15" s="78"/>
      <c r="I15" s="78"/>
      <c r="J15" s="20"/>
      <c r="K15" s="20"/>
      <c r="L15" s="20"/>
      <c r="M15" s="78">
        <v>7</v>
      </c>
    </row>
    <row r="16" spans="1:13" ht="13.2" customHeight="1" x14ac:dyDescent="0.25">
      <c r="A16" s="78">
        <v>8</v>
      </c>
      <c r="B16" s="135"/>
      <c r="C16" s="135"/>
      <c r="D16" s="135"/>
      <c r="E16" s="572">
        <v>8</v>
      </c>
      <c r="F16" s="573"/>
      <c r="G16" s="574"/>
      <c r="H16" s="78"/>
      <c r="I16" s="78"/>
      <c r="J16" s="20"/>
      <c r="K16" s="20"/>
      <c r="L16" s="20"/>
      <c r="M16" s="78">
        <v>8</v>
      </c>
    </row>
    <row r="17" spans="1:13" ht="13.2" customHeight="1" x14ac:dyDescent="0.25">
      <c r="A17" s="78">
        <v>9</v>
      </c>
      <c r="B17" s="135">
        <v>10000</v>
      </c>
      <c r="C17" s="135">
        <v>20000</v>
      </c>
      <c r="D17" s="135">
        <v>58400</v>
      </c>
      <c r="E17" s="572" t="s">
        <v>348</v>
      </c>
      <c r="F17" s="573"/>
      <c r="G17" s="574"/>
      <c r="H17" s="78"/>
      <c r="I17" s="78"/>
      <c r="J17" s="20">
        <v>0</v>
      </c>
      <c r="K17" s="20">
        <v>0</v>
      </c>
      <c r="L17" s="20">
        <v>0</v>
      </c>
      <c r="M17" s="78">
        <v>9</v>
      </c>
    </row>
    <row r="18" spans="1:13" ht="13.2" customHeight="1" x14ac:dyDescent="0.25">
      <c r="A18" s="78">
        <v>10</v>
      </c>
      <c r="B18" s="135"/>
      <c r="C18" s="135"/>
      <c r="D18" s="135"/>
      <c r="E18" s="572">
        <v>10</v>
      </c>
      <c r="F18" s="573"/>
      <c r="G18" s="574"/>
      <c r="H18" s="78"/>
      <c r="I18" s="78"/>
      <c r="J18" s="20"/>
      <c r="K18" s="20"/>
      <c r="L18" s="20"/>
      <c r="M18" s="78">
        <v>10</v>
      </c>
    </row>
    <row r="19" spans="1:13" ht="13.2" customHeight="1" x14ac:dyDescent="0.25">
      <c r="A19" s="78">
        <v>11</v>
      </c>
      <c r="B19" s="135">
        <v>0</v>
      </c>
      <c r="C19" s="135">
        <v>0</v>
      </c>
      <c r="D19" s="135">
        <v>0</v>
      </c>
      <c r="E19" s="572" t="s">
        <v>221</v>
      </c>
      <c r="F19" s="573"/>
      <c r="G19" s="574"/>
      <c r="H19" s="78"/>
      <c r="I19" s="78"/>
      <c r="J19" s="20">
        <v>0</v>
      </c>
      <c r="K19" s="20">
        <v>0</v>
      </c>
      <c r="L19" s="20">
        <v>0</v>
      </c>
      <c r="M19" s="78">
        <v>11</v>
      </c>
    </row>
    <row r="20" spans="1:13" ht="13.2" customHeight="1" x14ac:dyDescent="0.25">
      <c r="A20" s="78">
        <v>12</v>
      </c>
      <c r="B20" s="135"/>
      <c r="C20" s="135"/>
      <c r="D20" s="135"/>
      <c r="E20" s="572">
        <v>12</v>
      </c>
      <c r="F20" s="573"/>
      <c r="G20" s="574"/>
      <c r="H20" s="78"/>
      <c r="I20" s="78"/>
      <c r="J20" s="20"/>
      <c r="K20" s="20"/>
      <c r="L20" s="20"/>
      <c r="M20" s="78">
        <v>12</v>
      </c>
    </row>
    <row r="21" spans="1:13" ht="13.2" customHeight="1" x14ac:dyDescent="0.25">
      <c r="A21" s="78">
        <v>13</v>
      </c>
      <c r="B21" s="135">
        <v>7000</v>
      </c>
      <c r="C21" s="135">
        <v>7000</v>
      </c>
      <c r="D21" s="135">
        <v>7000</v>
      </c>
      <c r="E21" s="572" t="s">
        <v>222</v>
      </c>
      <c r="F21" s="573"/>
      <c r="G21" s="574"/>
      <c r="H21" s="78"/>
      <c r="I21" s="78"/>
      <c r="J21" s="20">
        <v>7000</v>
      </c>
      <c r="K21" s="20">
        <v>7000</v>
      </c>
      <c r="L21" s="20">
        <v>7000</v>
      </c>
      <c r="M21" s="78">
        <v>13</v>
      </c>
    </row>
    <row r="22" spans="1:13" ht="13.2" customHeight="1" x14ac:dyDescent="0.25">
      <c r="A22" s="78">
        <v>14</v>
      </c>
      <c r="B22" s="143"/>
      <c r="C22" s="143"/>
      <c r="D22" s="143"/>
      <c r="E22" s="572">
        <v>14</v>
      </c>
      <c r="F22" s="573"/>
      <c r="G22" s="574"/>
      <c r="H22" s="78"/>
      <c r="I22" s="78"/>
      <c r="J22" s="78"/>
      <c r="K22" s="78"/>
      <c r="L22" s="20"/>
      <c r="M22" s="78">
        <v>14</v>
      </c>
    </row>
    <row r="23" spans="1:13" ht="13.2" customHeight="1" x14ac:dyDescent="0.25">
      <c r="A23" s="78">
        <v>15</v>
      </c>
      <c r="B23" s="143"/>
      <c r="C23" s="143"/>
      <c r="D23" s="143"/>
      <c r="E23" s="572">
        <v>15</v>
      </c>
      <c r="F23" s="573"/>
      <c r="G23" s="574"/>
      <c r="H23" s="78"/>
      <c r="I23" s="78"/>
      <c r="J23" s="78"/>
      <c r="K23" s="78"/>
      <c r="L23" s="20"/>
      <c r="M23" s="78">
        <v>15</v>
      </c>
    </row>
    <row r="24" spans="1:13" ht="13.2" customHeight="1" x14ac:dyDescent="0.25">
      <c r="A24" s="78">
        <v>16</v>
      </c>
      <c r="B24" s="143"/>
      <c r="C24" s="143"/>
      <c r="D24" s="143"/>
      <c r="E24" s="572">
        <v>16</v>
      </c>
      <c r="F24" s="573"/>
      <c r="G24" s="574"/>
      <c r="H24" s="78"/>
      <c r="I24" s="78"/>
      <c r="J24" s="78"/>
      <c r="K24" s="78"/>
      <c r="L24" s="20"/>
      <c r="M24" s="78">
        <v>16</v>
      </c>
    </row>
    <row r="25" spans="1:13" ht="13.2" customHeight="1" x14ac:dyDescent="0.25">
      <c r="A25" s="78">
        <v>17</v>
      </c>
      <c r="B25" s="143"/>
      <c r="C25" s="143"/>
      <c r="D25" s="143"/>
      <c r="E25" s="572">
        <v>17</v>
      </c>
      <c r="F25" s="573"/>
      <c r="G25" s="574"/>
      <c r="H25" s="78"/>
      <c r="I25" s="78"/>
      <c r="J25" s="78"/>
      <c r="K25" s="78"/>
      <c r="L25" s="20"/>
      <c r="M25" s="78">
        <v>17</v>
      </c>
    </row>
    <row r="26" spans="1:13" ht="13.2" customHeight="1" x14ac:dyDescent="0.25">
      <c r="A26" s="78">
        <v>18</v>
      </c>
      <c r="B26" s="143"/>
      <c r="C26" s="143"/>
      <c r="D26" s="143"/>
      <c r="E26" s="572">
        <v>18</v>
      </c>
      <c r="F26" s="573"/>
      <c r="G26" s="574"/>
      <c r="H26" s="78"/>
      <c r="I26" s="78"/>
      <c r="J26" s="78"/>
      <c r="K26" s="78"/>
      <c r="L26" s="20"/>
      <c r="M26" s="78">
        <v>18</v>
      </c>
    </row>
    <row r="27" spans="1:13" ht="13.2" customHeight="1" x14ac:dyDescent="0.25">
      <c r="A27" s="78">
        <v>19</v>
      </c>
      <c r="B27" s="143"/>
      <c r="C27" s="143"/>
      <c r="D27" s="143"/>
      <c r="E27" s="572">
        <v>19</v>
      </c>
      <c r="F27" s="573"/>
      <c r="G27" s="574"/>
      <c r="H27" s="78"/>
      <c r="I27" s="78"/>
      <c r="J27" s="78"/>
      <c r="K27" s="78"/>
      <c r="L27" s="20"/>
      <c r="M27" s="78">
        <v>19</v>
      </c>
    </row>
    <row r="28" spans="1:13" ht="13.2" customHeight="1" x14ac:dyDescent="0.25">
      <c r="A28" s="78">
        <v>20</v>
      </c>
      <c r="B28" s="143"/>
      <c r="C28" s="143"/>
      <c r="D28" s="143"/>
      <c r="E28" s="572">
        <v>20</v>
      </c>
      <c r="F28" s="573"/>
      <c r="G28" s="574"/>
      <c r="H28" s="78"/>
      <c r="I28" s="78"/>
      <c r="J28" s="78"/>
      <c r="K28" s="78"/>
      <c r="L28" s="20"/>
      <c r="M28" s="78">
        <v>20</v>
      </c>
    </row>
    <row r="29" spans="1:13" ht="13.2" customHeight="1" x14ac:dyDescent="0.25">
      <c r="A29" s="78">
        <v>21</v>
      </c>
      <c r="B29" s="143"/>
      <c r="C29" s="143"/>
      <c r="D29" s="143"/>
      <c r="E29" s="572">
        <v>21</v>
      </c>
      <c r="F29" s="573"/>
      <c r="G29" s="574"/>
      <c r="H29" s="78"/>
      <c r="I29" s="78"/>
      <c r="J29" s="78"/>
      <c r="K29" s="78"/>
      <c r="L29" s="20"/>
      <c r="M29" s="78">
        <v>21</v>
      </c>
    </row>
    <row r="30" spans="1:13" ht="13.2" customHeight="1" x14ac:dyDescent="0.25">
      <c r="A30" s="78">
        <v>22</v>
      </c>
      <c r="B30" s="143"/>
      <c r="C30" s="143"/>
      <c r="D30" s="143"/>
      <c r="E30" s="572">
        <v>22</v>
      </c>
      <c r="F30" s="573"/>
      <c r="G30" s="574"/>
      <c r="H30" s="78"/>
      <c r="I30" s="78"/>
      <c r="J30" s="78"/>
      <c r="K30" s="78"/>
      <c r="L30" s="20"/>
      <c r="M30" s="78">
        <v>22</v>
      </c>
    </row>
    <row r="31" spans="1:13" ht="13.2" customHeight="1" x14ac:dyDescent="0.25">
      <c r="A31" s="78">
        <v>23</v>
      </c>
      <c r="B31" s="143"/>
      <c r="C31" s="143"/>
      <c r="D31" s="143"/>
      <c r="E31" s="572">
        <v>23</v>
      </c>
      <c r="F31" s="573"/>
      <c r="G31" s="574"/>
      <c r="H31" s="78"/>
      <c r="I31" s="78"/>
      <c r="J31" s="78"/>
      <c r="K31" s="78"/>
      <c r="L31" s="20"/>
      <c r="M31" s="78">
        <v>23</v>
      </c>
    </row>
    <row r="32" spans="1:13" ht="13.2" customHeight="1" x14ac:dyDescent="0.25">
      <c r="A32" s="78">
        <v>24</v>
      </c>
      <c r="B32" s="143"/>
      <c r="C32" s="143"/>
      <c r="D32" s="143"/>
      <c r="E32" s="572">
        <v>24</v>
      </c>
      <c r="F32" s="573"/>
      <c r="G32" s="574"/>
      <c r="H32" s="78"/>
      <c r="I32" s="78"/>
      <c r="J32" s="78"/>
      <c r="K32" s="78"/>
      <c r="L32" s="20"/>
      <c r="M32" s="78">
        <v>24</v>
      </c>
    </row>
    <row r="33" spans="1:13" ht="13.2" customHeight="1" x14ac:dyDescent="0.25">
      <c r="A33" s="78">
        <v>25</v>
      </c>
      <c r="B33" s="143"/>
      <c r="C33" s="143"/>
      <c r="D33" s="143"/>
      <c r="E33" s="572">
        <v>25</v>
      </c>
      <c r="F33" s="573"/>
      <c r="G33" s="574"/>
      <c r="H33" s="78"/>
      <c r="I33" s="78"/>
      <c r="J33" s="78"/>
      <c r="K33" s="78"/>
      <c r="L33" s="20"/>
      <c r="M33" s="78">
        <v>25</v>
      </c>
    </row>
    <row r="34" spans="1:13" ht="13.2" customHeight="1" x14ac:dyDescent="0.25">
      <c r="A34" s="78">
        <v>26</v>
      </c>
      <c r="B34" s="143"/>
      <c r="C34" s="143"/>
      <c r="D34" s="143"/>
      <c r="E34" s="572">
        <v>26</v>
      </c>
      <c r="F34" s="573"/>
      <c r="G34" s="574"/>
      <c r="H34" s="78"/>
      <c r="I34" s="78"/>
      <c r="J34" s="78"/>
      <c r="K34" s="78"/>
      <c r="L34" s="20"/>
      <c r="M34" s="78">
        <v>26</v>
      </c>
    </row>
    <row r="35" spans="1:13" ht="13.2" customHeight="1" x14ac:dyDescent="0.25">
      <c r="A35" s="78">
        <v>27</v>
      </c>
      <c r="B35" s="143"/>
      <c r="C35" s="143"/>
      <c r="D35" s="143"/>
      <c r="E35" s="572">
        <v>27</v>
      </c>
      <c r="F35" s="573"/>
      <c r="G35" s="574"/>
      <c r="H35" s="78"/>
      <c r="I35" s="78"/>
      <c r="J35" s="78"/>
      <c r="K35" s="78"/>
      <c r="L35" s="20"/>
      <c r="M35" s="78">
        <v>27</v>
      </c>
    </row>
    <row r="36" spans="1:13" ht="13.2" customHeight="1" x14ac:dyDescent="0.25">
      <c r="A36" s="78">
        <v>28</v>
      </c>
      <c r="B36" s="78"/>
      <c r="C36" s="78"/>
      <c r="D36" s="78"/>
      <c r="E36" s="572">
        <v>28</v>
      </c>
      <c r="F36" s="573"/>
      <c r="G36" s="574"/>
      <c r="H36" s="78"/>
      <c r="I36" s="78"/>
      <c r="J36" s="78"/>
      <c r="K36" s="78"/>
      <c r="L36" s="20"/>
      <c r="M36" s="78">
        <v>28</v>
      </c>
    </row>
    <row r="37" spans="1:13" ht="13.2" customHeight="1" x14ac:dyDescent="0.25">
      <c r="A37" s="78">
        <v>29</v>
      </c>
      <c r="B37" s="78"/>
      <c r="C37" s="78"/>
      <c r="D37" s="78"/>
      <c r="E37" s="572">
        <v>29</v>
      </c>
      <c r="F37" s="573"/>
      <c r="G37" s="574"/>
      <c r="H37" s="78"/>
      <c r="I37" s="78"/>
      <c r="J37" s="78"/>
      <c r="K37" s="78"/>
      <c r="L37" s="20"/>
      <c r="M37" s="78">
        <v>29</v>
      </c>
    </row>
    <row r="38" spans="1:13" ht="13.2" customHeight="1" x14ac:dyDescent="0.25">
      <c r="A38" s="78">
        <v>30</v>
      </c>
      <c r="B38" s="78"/>
      <c r="C38" s="78"/>
      <c r="D38" s="78"/>
      <c r="E38" s="572">
        <v>30</v>
      </c>
      <c r="F38" s="573"/>
      <c r="G38" s="574"/>
      <c r="H38" s="78"/>
      <c r="I38" s="78"/>
      <c r="J38" s="78"/>
      <c r="K38" s="78"/>
      <c r="L38" s="20"/>
      <c r="M38" s="78">
        <v>30</v>
      </c>
    </row>
    <row r="39" spans="1:13" ht="13.2" customHeight="1" x14ac:dyDescent="0.25">
      <c r="A39" s="78">
        <v>31</v>
      </c>
      <c r="B39" s="20">
        <v>60691</v>
      </c>
      <c r="C39" s="20">
        <v>91827</v>
      </c>
      <c r="D39" s="114"/>
      <c r="E39" s="589" t="s">
        <v>223</v>
      </c>
      <c r="F39" s="590"/>
      <c r="G39" s="591"/>
      <c r="H39" s="78"/>
      <c r="I39" s="78"/>
      <c r="J39" s="114"/>
      <c r="K39" s="114"/>
      <c r="L39" s="114"/>
      <c r="M39" s="78">
        <v>31</v>
      </c>
    </row>
    <row r="40" spans="1:13" ht="13.2" customHeight="1" thickBot="1" x14ac:dyDescent="0.3">
      <c r="A40" s="77">
        <v>32</v>
      </c>
      <c r="B40" s="115"/>
      <c r="C40" s="115"/>
      <c r="D40" s="24">
        <v>0</v>
      </c>
      <c r="E40" s="592" t="s">
        <v>224</v>
      </c>
      <c r="F40" s="593"/>
      <c r="G40" s="594"/>
      <c r="H40" s="77"/>
      <c r="I40" s="77"/>
      <c r="J40" s="24"/>
      <c r="K40" s="24"/>
      <c r="L40" s="24"/>
      <c r="M40" s="77">
        <v>32</v>
      </c>
    </row>
    <row r="41" spans="1:13" s="73" customFormat="1" ht="13.8" thickBot="1" x14ac:dyDescent="0.3">
      <c r="A41" s="117">
        <v>33</v>
      </c>
      <c r="B41" s="116">
        <f>SUM(B9:B40)</f>
        <v>138651</v>
      </c>
      <c r="C41" s="116">
        <f>SUM(C9:C40)</f>
        <v>212238</v>
      </c>
      <c r="D41" s="116">
        <f>SUM(D9:D40)</f>
        <v>206919</v>
      </c>
      <c r="E41" s="595" t="s">
        <v>225</v>
      </c>
      <c r="F41" s="595"/>
      <c r="G41" s="595"/>
      <c r="H41" s="75"/>
      <c r="I41" s="75"/>
      <c r="J41" s="116">
        <f>SUM(J9:J40)</f>
        <v>165981</v>
      </c>
      <c r="K41" s="116">
        <f>SUM(K9:K40)</f>
        <v>165981</v>
      </c>
      <c r="L41" s="116">
        <f>SUM(L9:L40)</f>
        <v>165981</v>
      </c>
      <c r="M41" s="118">
        <v>33</v>
      </c>
    </row>
    <row r="42" spans="1:13" x14ac:dyDescent="0.25">
      <c r="B42" s="92" t="s">
        <v>184</v>
      </c>
      <c r="J42" s="215" t="str">
        <f>IF(NOT(J41='LB-20 General'!F40),"RESOURCES &lt;&gt; REQUIREMENTS", "")</f>
        <v/>
      </c>
    </row>
  </sheetData>
  <mergeCells count="53">
    <mergeCell ref="E37:G37"/>
    <mergeCell ref="E38:G38"/>
    <mergeCell ref="E39:G39"/>
    <mergeCell ref="E40:G40"/>
    <mergeCell ref="E41:G41"/>
    <mergeCell ref="E36:G36"/>
    <mergeCell ref="E25:G25"/>
    <mergeCell ref="E26:G26"/>
    <mergeCell ref="E27:G27"/>
    <mergeCell ref="E28:G28"/>
    <mergeCell ref="E29:G29"/>
    <mergeCell ref="E30:G30"/>
    <mergeCell ref="E31:G31"/>
    <mergeCell ref="E32:G32"/>
    <mergeCell ref="E33:G33"/>
    <mergeCell ref="E34:G34"/>
    <mergeCell ref="E35:G35"/>
    <mergeCell ref="E24:G24"/>
    <mergeCell ref="E13:G13"/>
    <mergeCell ref="E14:G14"/>
    <mergeCell ref="E15:G15"/>
    <mergeCell ref="E16:G16"/>
    <mergeCell ref="E17:G17"/>
    <mergeCell ref="E18:G18"/>
    <mergeCell ref="E19:G19"/>
    <mergeCell ref="E20:G20"/>
    <mergeCell ref="E21:G21"/>
    <mergeCell ref="E22:G22"/>
    <mergeCell ref="E23:G23"/>
    <mergeCell ref="M5:M8"/>
    <mergeCell ref="B6:C6"/>
    <mergeCell ref="E9:G9"/>
    <mergeCell ref="E10:G10"/>
    <mergeCell ref="E11:G11"/>
    <mergeCell ref="I5:I8"/>
    <mergeCell ref="J5:L6"/>
    <mergeCell ref="E12:G12"/>
    <mergeCell ref="A5:A8"/>
    <mergeCell ref="B5:D5"/>
    <mergeCell ref="E5:G8"/>
    <mergeCell ref="H5:H8"/>
    <mergeCell ref="B3:D3"/>
    <mergeCell ref="E3:G3"/>
    <mergeCell ref="H3:M3"/>
    <mergeCell ref="B4:D4"/>
    <mergeCell ref="E4:G4"/>
    <mergeCell ref="H4:M4"/>
    <mergeCell ref="B1:D1"/>
    <mergeCell ref="E1:G1"/>
    <mergeCell ref="H1:M1"/>
    <mergeCell ref="B2:D2"/>
    <mergeCell ref="E2:G2"/>
    <mergeCell ref="H2:M2"/>
  </mergeCells>
  <printOptions horizontalCentered="1" verticalCentered="1"/>
  <pageMargins left="0.25" right="0.25" top="0.75" bottom="0.75" header="0.3" footer="0.3"/>
  <pageSetup scale="89" orientation="landscape" verticalDpi="300" r:id="rId1"/>
  <headerFooter alignWithMargins="0">
    <oddFooter>&amp;RPage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301"/>
  <sheetViews>
    <sheetView zoomScaleNormal="100" workbookViewId="0">
      <selection activeCell="H37" sqref="H37"/>
    </sheetView>
  </sheetViews>
  <sheetFormatPr defaultColWidth="0" defaultRowHeight="15.6" zeroHeight="1" x14ac:dyDescent="0.3"/>
  <cols>
    <col min="1" max="1" width="3.6640625" style="34" customWidth="1"/>
    <col min="2" max="3" width="15" style="34" customWidth="1"/>
    <col min="4" max="4" width="15.33203125" style="35" customWidth="1"/>
    <col min="5" max="5" width="35" style="2" customWidth="1"/>
    <col min="6" max="8" width="15.33203125" style="2" customWidth="1"/>
    <col min="9" max="9" width="3.5546875" style="2" customWidth="1"/>
    <col min="10" max="10" width="4" style="210" customWidth="1"/>
    <col min="11" max="16384" width="0" style="2" hidden="1"/>
  </cols>
  <sheetData>
    <row r="1" spans="1:10" x14ac:dyDescent="0.3">
      <c r="D1" s="565" t="s">
        <v>119</v>
      </c>
      <c r="E1" s="565"/>
      <c r="F1" s="565"/>
      <c r="G1" s="127"/>
      <c r="H1" s="38"/>
    </row>
    <row r="2" spans="1:10" x14ac:dyDescent="0.3">
      <c r="B2" s="51" t="s">
        <v>77</v>
      </c>
      <c r="C2" s="131"/>
      <c r="D2" s="571" t="s">
        <v>120</v>
      </c>
      <c r="E2" s="571"/>
      <c r="F2" s="571"/>
      <c r="H2" s="128"/>
    </row>
    <row r="3" spans="1:10" x14ac:dyDescent="0.3">
      <c r="B3" s="51" t="s">
        <v>121</v>
      </c>
      <c r="C3" s="131"/>
      <c r="D3" s="571" t="s">
        <v>122</v>
      </c>
      <c r="E3" s="571"/>
      <c r="F3" s="571"/>
    </row>
    <row r="4" spans="1:10" ht="15" x14ac:dyDescent="0.25">
      <c r="A4" s="52"/>
      <c r="B4" s="52"/>
      <c r="C4" s="52"/>
      <c r="D4" s="602" t="s">
        <v>123</v>
      </c>
      <c r="E4" s="602"/>
      <c r="F4" s="602"/>
      <c r="G4" s="603" t="s">
        <v>1</v>
      </c>
      <c r="H4" s="603"/>
      <c r="I4" s="603"/>
    </row>
    <row r="5" spans="1:10" ht="12.6" customHeight="1" x14ac:dyDescent="0.25">
      <c r="A5" s="546"/>
      <c r="B5" s="596" t="s">
        <v>14</v>
      </c>
      <c r="C5" s="597"/>
      <c r="D5" s="598"/>
      <c r="E5" s="599" t="s">
        <v>124</v>
      </c>
      <c r="F5" s="600" t="s">
        <v>367</v>
      </c>
      <c r="G5" s="577"/>
      <c r="H5" s="578"/>
      <c r="I5" s="556"/>
    </row>
    <row r="6" spans="1:10" ht="12.6" customHeight="1" x14ac:dyDescent="0.25">
      <c r="A6" s="547"/>
      <c r="B6" s="606" t="s">
        <v>16</v>
      </c>
      <c r="C6" s="607"/>
      <c r="D6" s="8" t="s">
        <v>17</v>
      </c>
      <c r="E6" s="580"/>
      <c r="F6" s="587"/>
      <c r="G6" s="588"/>
      <c r="H6" s="601"/>
      <c r="I6" s="557"/>
    </row>
    <row r="7" spans="1:10" ht="12.6" customHeight="1" x14ac:dyDescent="0.25">
      <c r="A7" s="547"/>
      <c r="B7" s="8" t="s">
        <v>22</v>
      </c>
      <c r="C7" s="8" t="s">
        <v>23</v>
      </c>
      <c r="D7" s="10" t="s">
        <v>24</v>
      </c>
      <c r="E7" s="580"/>
      <c r="F7" s="8" t="s">
        <v>126</v>
      </c>
      <c r="G7" s="8" t="s">
        <v>20</v>
      </c>
      <c r="H7" s="8" t="s">
        <v>21</v>
      </c>
      <c r="I7" s="557"/>
    </row>
    <row r="8" spans="1:10" ht="12.6" customHeight="1" x14ac:dyDescent="0.25">
      <c r="A8" s="548"/>
      <c r="B8" s="11" t="s">
        <v>363</v>
      </c>
      <c r="C8" s="11" t="s">
        <v>364</v>
      </c>
      <c r="D8" s="12" t="s">
        <v>113</v>
      </c>
      <c r="E8" s="588"/>
      <c r="F8" s="11" t="s">
        <v>25</v>
      </c>
      <c r="G8" s="11" t="s">
        <v>26</v>
      </c>
      <c r="H8" s="11" t="s">
        <v>27</v>
      </c>
      <c r="I8" s="558"/>
    </row>
    <row r="9" spans="1:10" s="55" customFormat="1" ht="12" customHeight="1" x14ac:dyDescent="0.25">
      <c r="A9" s="16"/>
      <c r="B9" s="608"/>
      <c r="C9" s="608"/>
      <c r="D9" s="608"/>
      <c r="E9" s="54" t="s">
        <v>127</v>
      </c>
      <c r="F9" s="608"/>
      <c r="G9" s="608"/>
      <c r="H9" s="608"/>
      <c r="I9" s="53"/>
      <c r="J9" s="211"/>
    </row>
    <row r="10" spans="1:10" s="55" customFormat="1" ht="12" customHeight="1" x14ac:dyDescent="0.25">
      <c r="A10" s="19">
        <v>1</v>
      </c>
      <c r="B10" s="135">
        <v>17000</v>
      </c>
      <c r="C10" s="135">
        <v>12157</v>
      </c>
      <c r="D10" s="135">
        <v>18000</v>
      </c>
      <c r="E10" s="21" t="s">
        <v>349</v>
      </c>
      <c r="F10" s="216">
        <f>'LB-31 Admin Fund Req'!J9</f>
        <v>18000</v>
      </c>
      <c r="G10" s="216">
        <v>18000</v>
      </c>
      <c r="H10" s="216">
        <v>18000</v>
      </c>
      <c r="I10" s="19">
        <v>1</v>
      </c>
      <c r="J10" s="211"/>
    </row>
    <row r="11" spans="1:10" s="55" customFormat="1" ht="12" customHeight="1" x14ac:dyDescent="0.25">
      <c r="A11" s="19">
        <v>2</v>
      </c>
      <c r="B11" s="135">
        <v>7500</v>
      </c>
      <c r="C11" s="135">
        <v>2386</v>
      </c>
      <c r="D11" s="135">
        <v>7500</v>
      </c>
      <c r="E11" s="21" t="s">
        <v>129</v>
      </c>
      <c r="F11" s="216">
        <f>'LB-31 Admin Fund Req'!J10</f>
        <v>7500</v>
      </c>
      <c r="G11" s="216">
        <v>7500</v>
      </c>
      <c r="H11" s="216">
        <v>7500</v>
      </c>
      <c r="I11" s="19">
        <v>2</v>
      </c>
      <c r="J11" s="211"/>
    </row>
    <row r="12" spans="1:10" s="55" customFormat="1" ht="12" customHeight="1" x14ac:dyDescent="0.25">
      <c r="A12" s="19">
        <v>3</v>
      </c>
      <c r="B12" s="135">
        <v>2450</v>
      </c>
      <c r="C12" s="135">
        <v>2065</v>
      </c>
      <c r="D12" s="135">
        <v>2500</v>
      </c>
      <c r="E12" s="21" t="s">
        <v>130</v>
      </c>
      <c r="F12" s="216">
        <f>'LB-31 Admin Fund Req'!J11</f>
        <v>2500</v>
      </c>
      <c r="G12" s="216">
        <v>2500</v>
      </c>
      <c r="H12" s="216">
        <v>2500</v>
      </c>
      <c r="I12" s="19">
        <v>3</v>
      </c>
      <c r="J12" s="211"/>
    </row>
    <row r="13" spans="1:10" s="55" customFormat="1" ht="12" customHeight="1" x14ac:dyDescent="0.25">
      <c r="A13" s="19">
        <v>4</v>
      </c>
      <c r="B13" s="135">
        <v>5400</v>
      </c>
      <c r="C13" s="135">
        <v>1784</v>
      </c>
      <c r="D13" s="135">
        <v>5200</v>
      </c>
      <c r="E13" s="21" t="s">
        <v>131</v>
      </c>
      <c r="F13" s="217">
        <f>'LB-31 Admin Fund Req'!J12</f>
        <v>8400</v>
      </c>
      <c r="G13" s="216">
        <v>8400</v>
      </c>
      <c r="H13" s="216">
        <v>8400</v>
      </c>
      <c r="I13" s="19">
        <v>4</v>
      </c>
      <c r="J13" s="211"/>
    </row>
    <row r="14" spans="1:10" s="55" customFormat="1" ht="12" customHeight="1" x14ac:dyDescent="0.25">
      <c r="A14" s="19">
        <v>5</v>
      </c>
      <c r="B14" s="135"/>
      <c r="C14" s="135"/>
      <c r="D14" s="138"/>
      <c r="E14" s="21">
        <v>5</v>
      </c>
      <c r="F14" s="221"/>
      <c r="G14" s="216"/>
      <c r="H14" s="216"/>
      <c r="I14" s="19">
        <v>5</v>
      </c>
      <c r="J14" s="211"/>
    </row>
    <row r="15" spans="1:10" s="55" customFormat="1" ht="12" customHeight="1" x14ac:dyDescent="0.25">
      <c r="A15" s="19">
        <v>6</v>
      </c>
      <c r="B15" s="135"/>
      <c r="C15" s="135"/>
      <c r="D15" s="135"/>
      <c r="E15" s="21">
        <v>6</v>
      </c>
      <c r="F15" s="221"/>
      <c r="G15" s="216"/>
      <c r="H15" s="216"/>
      <c r="I15" s="19">
        <v>6</v>
      </c>
      <c r="J15" s="211"/>
    </row>
    <row r="16" spans="1:10" s="59" customFormat="1" ht="22.2" customHeight="1" x14ac:dyDescent="0.25">
      <c r="A16" s="56">
        <v>7</v>
      </c>
      <c r="B16" s="139">
        <f>SUM(B10:B15)</f>
        <v>32350</v>
      </c>
      <c r="C16" s="139">
        <f>SUM(C10:C15)</f>
        <v>18392</v>
      </c>
      <c r="D16" s="139">
        <f>SUM(D10:D15)</f>
        <v>33200</v>
      </c>
      <c r="E16" s="58" t="s">
        <v>132</v>
      </c>
      <c r="F16" s="219">
        <f>SUM(F10:F15)</f>
        <v>36400</v>
      </c>
      <c r="G16" s="219">
        <f>SUM(G10:G15)</f>
        <v>36400</v>
      </c>
      <c r="H16" s="219">
        <f>SUM(H10:H15)</f>
        <v>36400</v>
      </c>
      <c r="I16" s="56">
        <v>7</v>
      </c>
      <c r="J16" s="212"/>
    </row>
    <row r="17" spans="1:10" s="55" customFormat="1" ht="12" customHeight="1" x14ac:dyDescent="0.25">
      <c r="A17" s="16" t="s">
        <v>1</v>
      </c>
      <c r="B17" s="604"/>
      <c r="C17" s="604"/>
      <c r="D17" s="604"/>
      <c r="E17" s="54" t="s">
        <v>133</v>
      </c>
      <c r="F17" s="605"/>
      <c r="G17" s="605"/>
      <c r="H17" s="605"/>
      <c r="I17" s="16" t="s">
        <v>1</v>
      </c>
      <c r="J17" s="211"/>
    </row>
    <row r="18" spans="1:10" s="55" customFormat="1" ht="12" customHeight="1" x14ac:dyDescent="0.25">
      <c r="A18" s="19">
        <v>8</v>
      </c>
      <c r="B18" s="135"/>
      <c r="C18" s="146"/>
      <c r="D18" s="135"/>
      <c r="E18" s="21">
        <v>8</v>
      </c>
      <c r="F18" s="216"/>
      <c r="G18" s="216"/>
      <c r="H18" s="216"/>
      <c r="I18" s="19">
        <v>8</v>
      </c>
      <c r="J18" s="211"/>
    </row>
    <row r="19" spans="1:10" s="55" customFormat="1" ht="12" customHeight="1" x14ac:dyDescent="0.25">
      <c r="A19" s="19">
        <v>9</v>
      </c>
      <c r="B19" s="135">
        <v>7500</v>
      </c>
      <c r="C19" s="146">
        <v>7500</v>
      </c>
      <c r="D19" s="135">
        <v>7500</v>
      </c>
      <c r="E19" s="21" t="s">
        <v>134</v>
      </c>
      <c r="F19" s="216">
        <f>SUM('LB-31 Admin Fund Req'!J14:J16)</f>
        <v>7500</v>
      </c>
      <c r="G19" s="216">
        <v>7500</v>
      </c>
      <c r="H19" s="216">
        <v>7500</v>
      </c>
      <c r="I19" s="19">
        <v>9</v>
      </c>
      <c r="J19" s="211"/>
    </row>
    <row r="20" spans="1:10" s="55" customFormat="1" ht="12" customHeight="1" x14ac:dyDescent="0.25">
      <c r="A20" s="19">
        <v>10</v>
      </c>
      <c r="B20" s="135"/>
      <c r="C20" s="146"/>
      <c r="D20" s="135"/>
      <c r="E20" s="21">
        <v>10</v>
      </c>
      <c r="F20" s="216"/>
      <c r="G20" s="216"/>
      <c r="H20" s="216"/>
      <c r="I20" s="19">
        <v>10</v>
      </c>
      <c r="J20" s="211"/>
    </row>
    <row r="21" spans="1:10" s="55" customFormat="1" ht="12" customHeight="1" x14ac:dyDescent="0.25">
      <c r="A21" s="19">
        <v>11</v>
      </c>
      <c r="B21" s="135">
        <v>35250</v>
      </c>
      <c r="C21" s="146">
        <v>35250</v>
      </c>
      <c r="D21" s="135">
        <v>40050</v>
      </c>
      <c r="E21" s="21" t="s">
        <v>135</v>
      </c>
      <c r="F21" s="216">
        <v>41050</v>
      </c>
      <c r="G21" s="216">
        <v>41050</v>
      </c>
      <c r="H21" s="216">
        <v>41050</v>
      </c>
      <c r="I21" s="19">
        <v>11</v>
      </c>
      <c r="J21" s="211"/>
    </row>
    <row r="22" spans="1:10" s="55" customFormat="1" ht="12" customHeight="1" x14ac:dyDescent="0.25">
      <c r="A22" s="19">
        <v>12</v>
      </c>
      <c r="B22" s="135"/>
      <c r="C22" s="146"/>
      <c r="D22" s="135"/>
      <c r="E22" s="21">
        <v>12</v>
      </c>
      <c r="F22" s="216"/>
      <c r="G22" s="216"/>
      <c r="H22" s="216"/>
      <c r="I22" s="19">
        <v>12</v>
      </c>
      <c r="J22" s="211"/>
    </row>
    <row r="23" spans="1:10" s="55" customFormat="1" ht="12" customHeight="1" x14ac:dyDescent="0.25">
      <c r="A23" s="19">
        <v>13</v>
      </c>
      <c r="B23" s="135"/>
      <c r="C23" s="146"/>
      <c r="D23" s="135"/>
      <c r="E23" s="21">
        <v>13</v>
      </c>
      <c r="F23" s="216"/>
      <c r="G23" s="216"/>
      <c r="H23" s="216"/>
      <c r="I23" s="19">
        <v>13</v>
      </c>
      <c r="J23" s="211"/>
    </row>
    <row r="24" spans="1:10" s="59" customFormat="1" ht="22.2" customHeight="1" x14ac:dyDescent="0.25">
      <c r="A24" s="56">
        <v>14</v>
      </c>
      <c r="B24" s="139">
        <f>SUM(B18:B23)</f>
        <v>42750</v>
      </c>
      <c r="C24" s="153">
        <v>25569</v>
      </c>
      <c r="D24" s="139">
        <f>SUM(D18:D23)</f>
        <v>47550</v>
      </c>
      <c r="E24" s="58" t="s">
        <v>136</v>
      </c>
      <c r="F24" s="219">
        <f>SUM(F18:F23)</f>
        <v>48550</v>
      </c>
      <c r="G24" s="219">
        <f>SUM(G18:G23)</f>
        <v>48550</v>
      </c>
      <c r="H24" s="219">
        <f>SUM(H18:H23)</f>
        <v>48550</v>
      </c>
      <c r="I24" s="56">
        <v>14</v>
      </c>
      <c r="J24" s="212"/>
    </row>
    <row r="25" spans="1:10" s="55" customFormat="1" ht="12" customHeight="1" x14ac:dyDescent="0.25">
      <c r="A25" s="16" t="s">
        <v>1</v>
      </c>
      <c r="B25" s="604"/>
      <c r="C25" s="604"/>
      <c r="D25" s="604"/>
      <c r="E25" s="54" t="s">
        <v>137</v>
      </c>
      <c r="F25" s="605"/>
      <c r="G25" s="605"/>
      <c r="H25" s="605"/>
      <c r="I25" s="16"/>
      <c r="J25" s="211"/>
    </row>
    <row r="26" spans="1:10" s="55" customFormat="1" ht="12" customHeight="1" x14ac:dyDescent="0.25">
      <c r="A26" s="19">
        <v>15</v>
      </c>
      <c r="B26" s="135">
        <v>5000</v>
      </c>
      <c r="C26" s="135">
        <v>0</v>
      </c>
      <c r="D26" s="135">
        <v>5000</v>
      </c>
      <c r="E26" s="21" t="s">
        <v>138</v>
      </c>
      <c r="F26" s="216">
        <f>'LB-31 Admin Fund Req'!J35</f>
        <v>5000</v>
      </c>
      <c r="G26" s="216">
        <v>5000</v>
      </c>
      <c r="H26" s="392">
        <v>5000</v>
      </c>
      <c r="I26" s="19">
        <v>15</v>
      </c>
      <c r="J26" s="211"/>
    </row>
    <row r="27" spans="1:10" s="55" customFormat="1" ht="12" customHeight="1" x14ac:dyDescent="0.25">
      <c r="A27" s="19">
        <v>16</v>
      </c>
      <c r="B27" s="135">
        <v>1000</v>
      </c>
      <c r="C27" s="135">
        <v>0</v>
      </c>
      <c r="D27" s="135">
        <v>2000</v>
      </c>
      <c r="E27" s="21" t="s">
        <v>139</v>
      </c>
      <c r="F27" s="216">
        <f>'LB-31 Admin Fund Req'!J36</f>
        <v>2000</v>
      </c>
      <c r="G27" s="216">
        <v>2000</v>
      </c>
      <c r="H27" s="392">
        <v>2000</v>
      </c>
      <c r="I27" s="19">
        <v>16</v>
      </c>
      <c r="J27" s="211"/>
    </row>
    <row r="28" spans="1:10" s="55" customFormat="1" ht="12" customHeight="1" x14ac:dyDescent="0.25">
      <c r="A28" s="19">
        <v>17</v>
      </c>
      <c r="B28" s="135"/>
      <c r="C28" s="135"/>
      <c r="D28" s="135"/>
      <c r="E28" s="21">
        <v>17</v>
      </c>
      <c r="F28" s="216"/>
      <c r="G28" s="216"/>
      <c r="H28" s="392"/>
      <c r="I28" s="19">
        <v>17</v>
      </c>
      <c r="J28" s="211"/>
    </row>
    <row r="29" spans="1:10" s="55" customFormat="1" ht="12" customHeight="1" x14ac:dyDescent="0.25">
      <c r="A29" s="19">
        <v>18</v>
      </c>
      <c r="B29" s="135"/>
      <c r="C29" s="135"/>
      <c r="D29" s="135"/>
      <c r="E29" s="21">
        <v>18</v>
      </c>
      <c r="F29" s="216"/>
      <c r="G29" s="216"/>
      <c r="H29" s="216"/>
      <c r="I29" s="19">
        <v>18</v>
      </c>
      <c r="J29" s="211"/>
    </row>
    <row r="30" spans="1:10" s="55" customFormat="1" ht="12" customHeight="1" x14ac:dyDescent="0.25">
      <c r="A30" s="19">
        <v>19</v>
      </c>
      <c r="B30" s="135"/>
      <c r="C30" s="135"/>
      <c r="D30" s="135"/>
      <c r="E30" s="21">
        <v>19</v>
      </c>
      <c r="F30" s="216"/>
      <c r="G30" s="216"/>
      <c r="H30" s="216"/>
      <c r="I30" s="19">
        <v>19</v>
      </c>
      <c r="J30" s="211"/>
    </row>
    <row r="31" spans="1:10" s="59" customFormat="1" ht="22.2" customHeight="1" x14ac:dyDescent="0.25">
      <c r="A31" s="56">
        <v>20</v>
      </c>
      <c r="B31" s="139">
        <f>SUM(B26:B30)</f>
        <v>6000</v>
      </c>
      <c r="C31" s="139">
        <f>SUM(C26:C30)</f>
        <v>0</v>
      </c>
      <c r="D31" s="139">
        <f>SUM(D26:D30)</f>
        <v>7000</v>
      </c>
      <c r="E31" s="58" t="s">
        <v>140</v>
      </c>
      <c r="F31" s="219">
        <f>SUM(F26:F30)</f>
        <v>7000</v>
      </c>
      <c r="G31" s="219">
        <f>SUM(G26:G30)</f>
        <v>7000</v>
      </c>
      <c r="H31" s="219">
        <f>SUM(H26:H30)</f>
        <v>7000</v>
      </c>
      <c r="I31" s="56">
        <v>20</v>
      </c>
      <c r="J31" s="212"/>
    </row>
    <row r="32" spans="1:10" s="55" customFormat="1" ht="12" customHeight="1" x14ac:dyDescent="0.25">
      <c r="A32" s="16" t="s">
        <v>1</v>
      </c>
      <c r="B32" s="604"/>
      <c r="C32" s="604"/>
      <c r="D32" s="604"/>
      <c r="E32" s="54" t="s">
        <v>141</v>
      </c>
      <c r="F32" s="605"/>
      <c r="G32" s="605"/>
      <c r="H32" s="605"/>
      <c r="I32" s="16" t="s">
        <v>1</v>
      </c>
      <c r="J32" s="211"/>
    </row>
    <row r="33" spans="1:10" s="55" customFormat="1" ht="12" customHeight="1" x14ac:dyDescent="0.25">
      <c r="A33" s="19">
        <v>21</v>
      </c>
      <c r="B33" s="135">
        <v>7000</v>
      </c>
      <c r="C33" s="135">
        <v>7000</v>
      </c>
      <c r="D33" s="135">
        <v>0</v>
      </c>
      <c r="E33" s="21" t="s">
        <v>142</v>
      </c>
      <c r="F33" s="216">
        <f>'LB-31 Admin Fund Req'!J38</f>
        <v>10000</v>
      </c>
      <c r="G33" s="216">
        <v>10000</v>
      </c>
      <c r="H33" s="216">
        <v>10000</v>
      </c>
      <c r="I33" s="19">
        <v>21</v>
      </c>
      <c r="J33" s="211"/>
    </row>
    <row r="34" spans="1:10" s="55" customFormat="1" ht="12" customHeight="1" x14ac:dyDescent="0.25">
      <c r="A34" s="19">
        <v>22</v>
      </c>
      <c r="B34" s="135"/>
      <c r="C34" s="135"/>
      <c r="D34" s="135"/>
      <c r="E34" s="21" t="s">
        <v>143</v>
      </c>
      <c r="F34" s="216">
        <f>'LB-31 Admin Fund Req'!J39</f>
        <v>0</v>
      </c>
      <c r="G34" s="216">
        <v>0</v>
      </c>
      <c r="H34" s="216">
        <v>0</v>
      </c>
      <c r="I34" s="19">
        <v>22</v>
      </c>
      <c r="J34" s="211"/>
    </row>
    <row r="35" spans="1:10" s="55" customFormat="1" ht="12" customHeight="1" x14ac:dyDescent="0.25">
      <c r="A35" s="19">
        <v>23</v>
      </c>
      <c r="B35" s="135"/>
      <c r="C35" s="135"/>
      <c r="D35" s="138"/>
      <c r="E35" s="21" t="s">
        <v>144</v>
      </c>
      <c r="F35" s="216">
        <f>'LB-31 Admin Fund Req'!J37</f>
        <v>0</v>
      </c>
      <c r="G35" s="216">
        <v>0</v>
      </c>
      <c r="H35" s="216">
        <v>0</v>
      </c>
      <c r="I35" s="19">
        <v>23</v>
      </c>
      <c r="J35" s="211"/>
    </row>
    <row r="36" spans="1:10" s="55" customFormat="1" ht="12" customHeight="1" x14ac:dyDescent="0.25">
      <c r="A36" s="19">
        <v>24</v>
      </c>
      <c r="B36" s="135"/>
      <c r="C36" s="135"/>
      <c r="D36" s="138"/>
      <c r="E36" s="21" t="s">
        <v>145</v>
      </c>
      <c r="F36" s="216">
        <f>'LB-31 Admin Fund Req'!J40</f>
        <v>0</v>
      </c>
      <c r="G36" s="216">
        <v>0</v>
      </c>
      <c r="H36" s="216">
        <v>0</v>
      </c>
      <c r="I36" s="19">
        <v>24</v>
      </c>
      <c r="J36" s="211"/>
    </row>
    <row r="37" spans="1:10" s="59" customFormat="1" ht="12" customHeight="1" x14ac:dyDescent="0.25">
      <c r="A37" s="56">
        <v>25</v>
      </c>
      <c r="B37" s="139">
        <f>SUM(B33:B36)</f>
        <v>7000</v>
      </c>
      <c r="C37" s="139">
        <f>SUM(C33:C36)</f>
        <v>7000</v>
      </c>
      <c r="D37" s="140">
        <v>0</v>
      </c>
      <c r="E37" s="58" t="s">
        <v>146</v>
      </c>
      <c r="F37" s="218">
        <v>10000</v>
      </c>
      <c r="G37" s="220">
        <f>SUM(G33:G36)</f>
        <v>10000</v>
      </c>
      <c r="H37" s="220">
        <f>SUM(H33:H36)</f>
        <v>10000</v>
      </c>
      <c r="I37" s="56">
        <v>25</v>
      </c>
      <c r="J37" s="212"/>
    </row>
    <row r="38" spans="1:10" s="55" customFormat="1" ht="12" customHeight="1" x14ac:dyDescent="0.25">
      <c r="A38" s="19">
        <v>26</v>
      </c>
      <c r="B38" s="141"/>
      <c r="C38" s="142"/>
      <c r="D38" s="135"/>
      <c r="E38" s="56" t="s">
        <v>147</v>
      </c>
      <c r="F38" s="61"/>
      <c r="G38" s="61"/>
      <c r="H38" s="61"/>
      <c r="I38" s="19">
        <v>26</v>
      </c>
      <c r="J38" s="211"/>
    </row>
    <row r="39" spans="1:10" s="55" customFormat="1" ht="12" customHeight="1" x14ac:dyDescent="0.25">
      <c r="A39" s="19">
        <v>27</v>
      </c>
      <c r="B39" s="135"/>
      <c r="C39" s="135"/>
      <c r="D39" s="135"/>
      <c r="E39" s="19" t="s">
        <v>350</v>
      </c>
      <c r="F39" s="22"/>
      <c r="G39" s="22"/>
      <c r="H39" s="22"/>
      <c r="I39" s="19">
        <v>27</v>
      </c>
      <c r="J39" s="211"/>
    </row>
    <row r="40" spans="1:10" s="55" customFormat="1" ht="12" customHeight="1" thickBot="1" x14ac:dyDescent="0.3">
      <c r="A40" s="23">
        <v>28</v>
      </c>
      <c r="B40" s="136"/>
      <c r="C40" s="136"/>
      <c r="D40" s="136"/>
      <c r="E40" s="64" t="s">
        <v>149</v>
      </c>
      <c r="F40" s="63">
        <v>0</v>
      </c>
      <c r="G40" s="63"/>
      <c r="H40" s="63"/>
      <c r="I40" s="23">
        <v>28</v>
      </c>
      <c r="J40" s="211"/>
    </row>
    <row r="41" spans="1:10" s="59" customFormat="1" ht="13.8" thickBot="1" x14ac:dyDescent="0.3">
      <c r="A41" s="27">
        <v>29</v>
      </c>
      <c r="B41" s="137">
        <v>88100</v>
      </c>
      <c r="C41" s="137">
        <v>88100</v>
      </c>
      <c r="D41" s="137">
        <v>87750</v>
      </c>
      <c r="E41" s="66" t="s">
        <v>150</v>
      </c>
      <c r="F41" s="28">
        <f>+F16+F24+F31+F37+F38+F39+F40</f>
        <v>101950</v>
      </c>
      <c r="G41" s="28">
        <f>+G16+G24+G31+G37+G38+G39+G40</f>
        <v>101950</v>
      </c>
      <c r="H41" s="28">
        <f>+H16+H24+H31+H37+H38+H39+H40</f>
        <v>101950</v>
      </c>
      <c r="I41" s="30">
        <v>29</v>
      </c>
      <c r="J41" s="213"/>
    </row>
    <row r="42" spans="1:10" s="55" customFormat="1" ht="12" customHeight="1" x14ac:dyDescent="0.3">
      <c r="A42" s="34"/>
      <c r="B42" s="69" t="s">
        <v>151</v>
      </c>
      <c r="C42" s="34"/>
      <c r="D42" s="35"/>
      <c r="E42" s="2"/>
      <c r="F42" s="2"/>
      <c r="G42" s="2"/>
      <c r="H42" s="2"/>
      <c r="I42" s="2"/>
      <c r="J42" s="210"/>
    </row>
    <row r="43" spans="1:10" s="55" customFormat="1" ht="12" customHeight="1" x14ac:dyDescent="0.3">
      <c r="A43" s="34"/>
      <c r="B43" s="34"/>
      <c r="C43" s="34"/>
      <c r="D43" s="35"/>
      <c r="E43" s="2"/>
      <c r="F43" s="2"/>
      <c r="G43" s="2"/>
      <c r="H43" s="2"/>
      <c r="I43" s="2"/>
      <c r="J43" s="210"/>
    </row>
    <row r="44" spans="1:10" s="55" customFormat="1" ht="20.100000000000001" customHeight="1" x14ac:dyDescent="0.3">
      <c r="A44" s="34"/>
      <c r="B44" s="34"/>
      <c r="C44" s="34"/>
      <c r="D44" s="35"/>
      <c r="E44" s="2"/>
      <c r="F44" s="2"/>
      <c r="G44" s="2"/>
      <c r="H44" s="2"/>
      <c r="I44" s="2"/>
      <c r="J44" s="210"/>
    </row>
    <row r="45" spans="1:10" ht="15" customHeight="1" x14ac:dyDescent="0.3"/>
    <row r="46" spans="1:10" ht="10.95" hidden="1" customHeight="1" x14ac:dyDescent="0.3"/>
    <row r="47" spans="1:10" ht="10.95" hidden="1" customHeight="1" x14ac:dyDescent="0.3"/>
    <row r="48" spans="1:10" ht="10.95" hidden="1" customHeight="1" x14ac:dyDescent="0.3"/>
    <row r="49" ht="10.95" hidden="1" customHeight="1" x14ac:dyDescent="0.3"/>
    <row r="50" ht="10.95" hidden="1" customHeight="1" x14ac:dyDescent="0.3"/>
    <row r="51" ht="10.95" hidden="1" customHeight="1" x14ac:dyDescent="0.3"/>
    <row r="52" ht="10.95" hidden="1" customHeight="1" x14ac:dyDescent="0.3"/>
    <row r="53" ht="10.95" hidden="1" customHeight="1" x14ac:dyDescent="0.3"/>
    <row r="54" ht="10.95" hidden="1" customHeight="1" x14ac:dyDescent="0.3"/>
    <row r="55" ht="10.199999999999999" hidden="1" customHeight="1" x14ac:dyDescent="0.3"/>
    <row r="56" ht="10.199999999999999" hidden="1" customHeight="1" x14ac:dyDescent="0.3"/>
    <row r="57" ht="10.199999999999999" hidden="1" customHeight="1" x14ac:dyDescent="0.3"/>
    <row r="58" ht="10.199999999999999" hidden="1" customHeight="1" x14ac:dyDescent="0.3"/>
    <row r="59" ht="10.199999999999999" hidden="1" customHeight="1" x14ac:dyDescent="0.3"/>
    <row r="60" ht="10.199999999999999" hidden="1" customHeight="1" x14ac:dyDescent="0.3"/>
    <row r="61" ht="10.199999999999999" hidden="1" customHeight="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row r="1696" hidden="1" x14ac:dyDescent="0.3"/>
    <row r="1697" hidden="1" x14ac:dyDescent="0.3"/>
    <row r="1698" hidden="1" x14ac:dyDescent="0.3"/>
    <row r="1699" hidden="1" x14ac:dyDescent="0.3"/>
    <row r="1700" hidden="1" x14ac:dyDescent="0.3"/>
    <row r="1701" hidden="1" x14ac:dyDescent="0.3"/>
    <row r="1702" hidden="1" x14ac:dyDescent="0.3"/>
    <row r="1703" hidden="1" x14ac:dyDescent="0.3"/>
    <row r="1704" hidden="1" x14ac:dyDescent="0.3"/>
    <row r="1705" hidden="1" x14ac:dyDescent="0.3"/>
    <row r="1706" hidden="1" x14ac:dyDescent="0.3"/>
    <row r="1707" hidden="1" x14ac:dyDescent="0.3"/>
    <row r="1708" hidden="1" x14ac:dyDescent="0.3"/>
    <row r="1709" hidden="1" x14ac:dyDescent="0.3"/>
    <row r="1710" hidden="1" x14ac:dyDescent="0.3"/>
    <row r="1711" hidden="1" x14ac:dyDescent="0.3"/>
    <row r="1712" hidden="1" x14ac:dyDescent="0.3"/>
    <row r="1713" hidden="1" x14ac:dyDescent="0.3"/>
    <row r="1714" hidden="1" x14ac:dyDescent="0.3"/>
    <row r="1715" hidden="1" x14ac:dyDescent="0.3"/>
    <row r="1716" hidden="1" x14ac:dyDescent="0.3"/>
    <row r="1717" hidden="1" x14ac:dyDescent="0.3"/>
    <row r="1718" hidden="1" x14ac:dyDescent="0.3"/>
    <row r="1719" hidden="1" x14ac:dyDescent="0.3"/>
    <row r="1720" hidden="1" x14ac:dyDescent="0.3"/>
    <row r="1721" hidden="1" x14ac:dyDescent="0.3"/>
    <row r="1722" hidden="1" x14ac:dyDescent="0.3"/>
    <row r="1723" hidden="1" x14ac:dyDescent="0.3"/>
    <row r="1724" hidden="1" x14ac:dyDescent="0.3"/>
    <row r="1725" hidden="1" x14ac:dyDescent="0.3"/>
    <row r="1726" hidden="1" x14ac:dyDescent="0.3"/>
    <row r="1727" hidden="1" x14ac:dyDescent="0.3"/>
    <row r="1728" hidden="1" x14ac:dyDescent="0.3"/>
    <row r="1729" hidden="1" x14ac:dyDescent="0.3"/>
    <row r="1730" hidden="1" x14ac:dyDescent="0.3"/>
    <row r="1731" hidden="1" x14ac:dyDescent="0.3"/>
    <row r="1732" hidden="1" x14ac:dyDescent="0.3"/>
    <row r="1733" hidden="1" x14ac:dyDescent="0.3"/>
    <row r="1734" hidden="1" x14ac:dyDescent="0.3"/>
    <row r="1735" hidden="1" x14ac:dyDescent="0.3"/>
    <row r="1736" hidden="1" x14ac:dyDescent="0.3"/>
    <row r="1737" hidden="1" x14ac:dyDescent="0.3"/>
    <row r="1738" hidden="1" x14ac:dyDescent="0.3"/>
    <row r="1739" hidden="1" x14ac:dyDescent="0.3"/>
    <row r="1740" hidden="1" x14ac:dyDescent="0.3"/>
    <row r="1741" hidden="1" x14ac:dyDescent="0.3"/>
    <row r="1742" hidden="1" x14ac:dyDescent="0.3"/>
    <row r="1743" hidden="1" x14ac:dyDescent="0.3"/>
    <row r="1744" hidden="1" x14ac:dyDescent="0.3"/>
    <row r="1745" hidden="1" x14ac:dyDescent="0.3"/>
    <row r="1746" hidden="1" x14ac:dyDescent="0.3"/>
    <row r="1747" hidden="1" x14ac:dyDescent="0.3"/>
    <row r="1748" hidden="1" x14ac:dyDescent="0.3"/>
    <row r="1749" hidden="1" x14ac:dyDescent="0.3"/>
    <row r="1750" hidden="1" x14ac:dyDescent="0.3"/>
    <row r="1751" hidden="1" x14ac:dyDescent="0.3"/>
    <row r="1752" hidden="1" x14ac:dyDescent="0.3"/>
    <row r="1753" hidden="1" x14ac:dyDescent="0.3"/>
    <row r="1754" hidden="1" x14ac:dyDescent="0.3"/>
    <row r="1755" hidden="1" x14ac:dyDescent="0.3"/>
    <row r="1756" hidden="1" x14ac:dyDescent="0.3"/>
    <row r="1757" hidden="1" x14ac:dyDescent="0.3"/>
    <row r="1758" hidden="1" x14ac:dyDescent="0.3"/>
    <row r="1759" hidden="1" x14ac:dyDescent="0.3"/>
    <row r="1760" hidden="1" x14ac:dyDescent="0.3"/>
    <row r="1761" hidden="1" x14ac:dyDescent="0.3"/>
    <row r="1762" hidden="1" x14ac:dyDescent="0.3"/>
    <row r="1763" hidden="1" x14ac:dyDescent="0.3"/>
    <row r="1764" hidden="1" x14ac:dyDescent="0.3"/>
    <row r="1765" hidden="1" x14ac:dyDescent="0.3"/>
    <row r="1766" hidden="1" x14ac:dyDescent="0.3"/>
    <row r="1767" hidden="1" x14ac:dyDescent="0.3"/>
    <row r="1768" hidden="1" x14ac:dyDescent="0.3"/>
    <row r="1769" hidden="1" x14ac:dyDescent="0.3"/>
    <row r="1770" hidden="1" x14ac:dyDescent="0.3"/>
    <row r="1771" hidden="1" x14ac:dyDescent="0.3"/>
    <row r="1772" hidden="1" x14ac:dyDescent="0.3"/>
    <row r="1773" hidden="1" x14ac:dyDescent="0.3"/>
    <row r="1774" hidden="1" x14ac:dyDescent="0.3"/>
    <row r="1775" hidden="1" x14ac:dyDescent="0.3"/>
    <row r="1776" hidden="1" x14ac:dyDescent="0.3"/>
    <row r="1777" hidden="1" x14ac:dyDescent="0.3"/>
    <row r="1778" hidden="1" x14ac:dyDescent="0.3"/>
    <row r="1779" hidden="1" x14ac:dyDescent="0.3"/>
    <row r="1780" hidden="1" x14ac:dyDescent="0.3"/>
    <row r="1781" hidden="1" x14ac:dyDescent="0.3"/>
    <row r="1782" hidden="1" x14ac:dyDescent="0.3"/>
    <row r="1783" hidden="1" x14ac:dyDescent="0.3"/>
    <row r="1784" hidden="1" x14ac:dyDescent="0.3"/>
    <row r="1785" hidden="1" x14ac:dyDescent="0.3"/>
    <row r="1786" hidden="1" x14ac:dyDescent="0.3"/>
    <row r="1787" hidden="1" x14ac:dyDescent="0.3"/>
    <row r="1788" hidden="1" x14ac:dyDescent="0.3"/>
    <row r="1789" hidden="1" x14ac:dyDescent="0.3"/>
    <row r="1790" hidden="1" x14ac:dyDescent="0.3"/>
    <row r="1791" hidden="1" x14ac:dyDescent="0.3"/>
    <row r="1792" hidden="1" x14ac:dyDescent="0.3"/>
    <row r="1793" hidden="1" x14ac:dyDescent="0.3"/>
    <row r="1794" hidden="1" x14ac:dyDescent="0.3"/>
    <row r="1795" hidden="1" x14ac:dyDescent="0.3"/>
    <row r="1796" hidden="1" x14ac:dyDescent="0.3"/>
    <row r="1797" hidden="1" x14ac:dyDescent="0.3"/>
    <row r="1798" hidden="1" x14ac:dyDescent="0.3"/>
    <row r="1799" hidden="1" x14ac:dyDescent="0.3"/>
    <row r="1800" hidden="1" x14ac:dyDescent="0.3"/>
    <row r="1801" hidden="1" x14ac:dyDescent="0.3"/>
    <row r="1802" hidden="1" x14ac:dyDescent="0.3"/>
    <row r="1803" hidden="1" x14ac:dyDescent="0.3"/>
    <row r="1804" hidden="1" x14ac:dyDescent="0.3"/>
    <row r="1805" hidden="1" x14ac:dyDescent="0.3"/>
    <row r="1806" hidden="1" x14ac:dyDescent="0.3"/>
    <row r="1807" hidden="1" x14ac:dyDescent="0.3"/>
    <row r="1808" hidden="1" x14ac:dyDescent="0.3"/>
    <row r="1809" hidden="1" x14ac:dyDescent="0.3"/>
    <row r="1810" hidden="1" x14ac:dyDescent="0.3"/>
    <row r="1811" hidden="1" x14ac:dyDescent="0.3"/>
    <row r="1812" hidden="1" x14ac:dyDescent="0.3"/>
    <row r="1813" hidden="1" x14ac:dyDescent="0.3"/>
    <row r="1814" hidden="1" x14ac:dyDescent="0.3"/>
    <row r="1815" hidden="1" x14ac:dyDescent="0.3"/>
    <row r="1816" hidden="1" x14ac:dyDescent="0.3"/>
    <row r="1817" hidden="1" x14ac:dyDescent="0.3"/>
    <row r="1818" hidden="1" x14ac:dyDescent="0.3"/>
    <row r="1819" hidden="1" x14ac:dyDescent="0.3"/>
    <row r="1820" hidden="1" x14ac:dyDescent="0.3"/>
    <row r="1821" hidden="1" x14ac:dyDescent="0.3"/>
    <row r="1822" hidden="1" x14ac:dyDescent="0.3"/>
    <row r="1823" hidden="1" x14ac:dyDescent="0.3"/>
    <row r="1824" hidden="1" x14ac:dyDescent="0.3"/>
    <row r="1825" hidden="1" x14ac:dyDescent="0.3"/>
    <row r="1826" hidden="1" x14ac:dyDescent="0.3"/>
    <row r="1827" hidden="1" x14ac:dyDescent="0.3"/>
    <row r="1828" hidden="1" x14ac:dyDescent="0.3"/>
    <row r="1829" hidden="1" x14ac:dyDescent="0.3"/>
    <row r="1830" hidden="1" x14ac:dyDescent="0.3"/>
    <row r="1831" hidden="1" x14ac:dyDescent="0.3"/>
    <row r="1832" hidden="1" x14ac:dyDescent="0.3"/>
    <row r="1833" hidden="1" x14ac:dyDescent="0.3"/>
    <row r="1834" hidden="1" x14ac:dyDescent="0.3"/>
    <row r="1835" hidden="1" x14ac:dyDescent="0.3"/>
    <row r="1836" hidden="1" x14ac:dyDescent="0.3"/>
    <row r="1837" hidden="1" x14ac:dyDescent="0.3"/>
    <row r="1838" hidden="1" x14ac:dyDescent="0.3"/>
    <row r="1839" hidden="1" x14ac:dyDescent="0.3"/>
    <row r="1840" hidden="1" x14ac:dyDescent="0.3"/>
    <row r="1841" hidden="1" x14ac:dyDescent="0.3"/>
    <row r="1842" hidden="1" x14ac:dyDescent="0.3"/>
    <row r="1843" hidden="1" x14ac:dyDescent="0.3"/>
    <row r="1844" hidden="1" x14ac:dyDescent="0.3"/>
    <row r="1845" hidden="1" x14ac:dyDescent="0.3"/>
    <row r="1846" hidden="1" x14ac:dyDescent="0.3"/>
    <row r="1847" hidden="1" x14ac:dyDescent="0.3"/>
    <row r="1848" hidden="1" x14ac:dyDescent="0.3"/>
    <row r="1849" hidden="1" x14ac:dyDescent="0.3"/>
    <row r="1850" hidden="1" x14ac:dyDescent="0.3"/>
    <row r="1851" hidden="1" x14ac:dyDescent="0.3"/>
    <row r="1852" hidden="1" x14ac:dyDescent="0.3"/>
    <row r="1853" hidden="1" x14ac:dyDescent="0.3"/>
    <row r="1854" hidden="1" x14ac:dyDescent="0.3"/>
    <row r="1855" hidden="1" x14ac:dyDescent="0.3"/>
    <row r="1856" hidden="1" x14ac:dyDescent="0.3"/>
    <row r="1857" hidden="1" x14ac:dyDescent="0.3"/>
    <row r="1858" hidden="1" x14ac:dyDescent="0.3"/>
    <row r="1859" hidden="1" x14ac:dyDescent="0.3"/>
    <row r="1860" hidden="1" x14ac:dyDescent="0.3"/>
    <row r="1861" hidden="1" x14ac:dyDescent="0.3"/>
    <row r="1862" hidden="1" x14ac:dyDescent="0.3"/>
    <row r="1863" hidden="1" x14ac:dyDescent="0.3"/>
    <row r="1864" hidden="1" x14ac:dyDescent="0.3"/>
    <row r="1865" hidden="1" x14ac:dyDescent="0.3"/>
    <row r="1866" hidden="1" x14ac:dyDescent="0.3"/>
    <row r="1867" hidden="1" x14ac:dyDescent="0.3"/>
    <row r="1868" hidden="1" x14ac:dyDescent="0.3"/>
    <row r="1869" hidden="1" x14ac:dyDescent="0.3"/>
    <row r="1870" hidden="1" x14ac:dyDescent="0.3"/>
    <row r="1871" hidden="1" x14ac:dyDescent="0.3"/>
    <row r="1872" hidden="1" x14ac:dyDescent="0.3"/>
    <row r="1873" hidden="1" x14ac:dyDescent="0.3"/>
    <row r="1874" hidden="1" x14ac:dyDescent="0.3"/>
    <row r="1875" hidden="1" x14ac:dyDescent="0.3"/>
    <row r="1876" hidden="1" x14ac:dyDescent="0.3"/>
    <row r="1877" hidden="1" x14ac:dyDescent="0.3"/>
    <row r="1878" hidden="1" x14ac:dyDescent="0.3"/>
    <row r="1879" hidden="1" x14ac:dyDescent="0.3"/>
    <row r="1880" hidden="1" x14ac:dyDescent="0.3"/>
    <row r="1881" hidden="1" x14ac:dyDescent="0.3"/>
    <row r="1882" hidden="1" x14ac:dyDescent="0.3"/>
    <row r="1883" hidden="1" x14ac:dyDescent="0.3"/>
    <row r="1884" hidden="1" x14ac:dyDescent="0.3"/>
    <row r="1885" hidden="1" x14ac:dyDescent="0.3"/>
    <row r="1886" hidden="1" x14ac:dyDescent="0.3"/>
    <row r="1887" hidden="1" x14ac:dyDescent="0.3"/>
    <row r="1888" hidden="1" x14ac:dyDescent="0.3"/>
    <row r="1889" hidden="1" x14ac:dyDescent="0.3"/>
    <row r="1890" hidden="1" x14ac:dyDescent="0.3"/>
    <row r="1891" hidden="1" x14ac:dyDescent="0.3"/>
    <row r="1892" hidden="1" x14ac:dyDescent="0.3"/>
    <row r="1893" hidden="1" x14ac:dyDescent="0.3"/>
    <row r="1894" hidden="1" x14ac:dyDescent="0.3"/>
    <row r="1895" hidden="1" x14ac:dyDescent="0.3"/>
    <row r="1896" hidden="1" x14ac:dyDescent="0.3"/>
    <row r="1897" hidden="1" x14ac:dyDescent="0.3"/>
    <row r="1898" hidden="1" x14ac:dyDescent="0.3"/>
    <row r="1899" hidden="1" x14ac:dyDescent="0.3"/>
    <row r="1900" hidden="1" x14ac:dyDescent="0.3"/>
    <row r="1901" hidden="1" x14ac:dyDescent="0.3"/>
    <row r="1902" hidden="1" x14ac:dyDescent="0.3"/>
    <row r="1903" hidden="1" x14ac:dyDescent="0.3"/>
    <row r="1904" hidden="1" x14ac:dyDescent="0.3"/>
    <row r="1905" hidden="1" x14ac:dyDescent="0.3"/>
    <row r="1906" hidden="1" x14ac:dyDescent="0.3"/>
    <row r="1907" hidden="1" x14ac:dyDescent="0.3"/>
    <row r="1908" hidden="1" x14ac:dyDescent="0.3"/>
    <row r="1909" hidden="1" x14ac:dyDescent="0.3"/>
    <row r="1910" hidden="1" x14ac:dyDescent="0.3"/>
    <row r="1911" hidden="1" x14ac:dyDescent="0.3"/>
    <row r="1912" hidden="1" x14ac:dyDescent="0.3"/>
    <row r="1913" hidden="1" x14ac:dyDescent="0.3"/>
    <row r="1914" hidden="1" x14ac:dyDescent="0.3"/>
    <row r="1915" hidden="1" x14ac:dyDescent="0.3"/>
    <row r="1916" hidden="1" x14ac:dyDescent="0.3"/>
    <row r="1917" hidden="1" x14ac:dyDescent="0.3"/>
    <row r="1918" hidden="1" x14ac:dyDescent="0.3"/>
    <row r="1919" hidden="1" x14ac:dyDescent="0.3"/>
    <row r="1920" hidden="1" x14ac:dyDescent="0.3"/>
    <row r="1921" hidden="1" x14ac:dyDescent="0.3"/>
    <row r="1922" hidden="1" x14ac:dyDescent="0.3"/>
    <row r="1923" hidden="1" x14ac:dyDescent="0.3"/>
    <row r="1924" hidden="1" x14ac:dyDescent="0.3"/>
    <row r="1925" hidden="1" x14ac:dyDescent="0.3"/>
    <row r="1926" hidden="1" x14ac:dyDescent="0.3"/>
    <row r="1927" hidden="1" x14ac:dyDescent="0.3"/>
    <row r="1928" hidden="1" x14ac:dyDescent="0.3"/>
    <row r="1929" hidden="1" x14ac:dyDescent="0.3"/>
    <row r="1930" hidden="1" x14ac:dyDescent="0.3"/>
    <row r="1931" hidden="1" x14ac:dyDescent="0.3"/>
    <row r="1932" hidden="1" x14ac:dyDescent="0.3"/>
    <row r="1933" hidden="1" x14ac:dyDescent="0.3"/>
    <row r="1934" hidden="1" x14ac:dyDescent="0.3"/>
    <row r="1935" hidden="1" x14ac:dyDescent="0.3"/>
    <row r="1936" hidden="1" x14ac:dyDescent="0.3"/>
    <row r="1937" hidden="1" x14ac:dyDescent="0.3"/>
    <row r="1938" hidden="1" x14ac:dyDescent="0.3"/>
    <row r="1939" hidden="1" x14ac:dyDescent="0.3"/>
    <row r="1940" hidden="1" x14ac:dyDescent="0.3"/>
    <row r="1941" hidden="1" x14ac:dyDescent="0.3"/>
    <row r="1942" hidden="1" x14ac:dyDescent="0.3"/>
    <row r="1943" hidden="1" x14ac:dyDescent="0.3"/>
    <row r="1944" hidden="1" x14ac:dyDescent="0.3"/>
    <row r="1945" hidden="1" x14ac:dyDescent="0.3"/>
    <row r="1946" hidden="1" x14ac:dyDescent="0.3"/>
    <row r="1947" hidden="1" x14ac:dyDescent="0.3"/>
    <row r="1948" hidden="1" x14ac:dyDescent="0.3"/>
    <row r="1949" hidden="1" x14ac:dyDescent="0.3"/>
    <row r="1950" hidden="1" x14ac:dyDescent="0.3"/>
    <row r="1951" hidden="1" x14ac:dyDescent="0.3"/>
    <row r="1952" hidden="1" x14ac:dyDescent="0.3"/>
    <row r="1953" hidden="1" x14ac:dyDescent="0.3"/>
    <row r="1954" hidden="1" x14ac:dyDescent="0.3"/>
    <row r="1955" hidden="1" x14ac:dyDescent="0.3"/>
    <row r="1956" hidden="1" x14ac:dyDescent="0.3"/>
    <row r="1957" hidden="1" x14ac:dyDescent="0.3"/>
    <row r="1958" hidden="1" x14ac:dyDescent="0.3"/>
    <row r="1959" hidden="1" x14ac:dyDescent="0.3"/>
    <row r="1960" hidden="1" x14ac:dyDescent="0.3"/>
    <row r="1961" hidden="1" x14ac:dyDescent="0.3"/>
    <row r="1962" hidden="1" x14ac:dyDescent="0.3"/>
    <row r="1963" hidden="1" x14ac:dyDescent="0.3"/>
    <row r="1964" hidden="1" x14ac:dyDescent="0.3"/>
    <row r="1965" hidden="1" x14ac:dyDescent="0.3"/>
    <row r="1966" hidden="1" x14ac:dyDescent="0.3"/>
    <row r="1967" hidden="1" x14ac:dyDescent="0.3"/>
    <row r="1968" hidden="1" x14ac:dyDescent="0.3"/>
    <row r="1969" hidden="1" x14ac:dyDescent="0.3"/>
    <row r="1970" hidden="1" x14ac:dyDescent="0.3"/>
    <row r="1971" hidden="1" x14ac:dyDescent="0.3"/>
    <row r="1972" hidden="1" x14ac:dyDescent="0.3"/>
    <row r="1973" hidden="1" x14ac:dyDescent="0.3"/>
    <row r="1974" hidden="1" x14ac:dyDescent="0.3"/>
    <row r="1975" hidden="1" x14ac:dyDescent="0.3"/>
    <row r="1976" hidden="1" x14ac:dyDescent="0.3"/>
    <row r="1977" hidden="1" x14ac:dyDescent="0.3"/>
    <row r="1978" hidden="1" x14ac:dyDescent="0.3"/>
    <row r="1979" hidden="1" x14ac:dyDescent="0.3"/>
    <row r="1980" hidden="1" x14ac:dyDescent="0.3"/>
    <row r="1981" hidden="1" x14ac:dyDescent="0.3"/>
    <row r="1982" hidden="1" x14ac:dyDescent="0.3"/>
    <row r="1983" hidden="1" x14ac:dyDescent="0.3"/>
    <row r="1984" hidden="1" x14ac:dyDescent="0.3"/>
    <row r="1985" hidden="1" x14ac:dyDescent="0.3"/>
    <row r="1986" hidden="1" x14ac:dyDescent="0.3"/>
    <row r="1987" hidden="1" x14ac:dyDescent="0.3"/>
    <row r="1988" hidden="1" x14ac:dyDescent="0.3"/>
    <row r="1989" hidden="1" x14ac:dyDescent="0.3"/>
    <row r="1990" hidden="1" x14ac:dyDescent="0.3"/>
    <row r="1991" hidden="1" x14ac:dyDescent="0.3"/>
    <row r="1992" hidden="1" x14ac:dyDescent="0.3"/>
    <row r="1993" hidden="1" x14ac:dyDescent="0.3"/>
    <row r="1994" hidden="1" x14ac:dyDescent="0.3"/>
    <row r="1995" hidden="1" x14ac:dyDescent="0.3"/>
    <row r="1996" hidden="1" x14ac:dyDescent="0.3"/>
    <row r="1997" hidden="1" x14ac:dyDescent="0.3"/>
    <row r="1998" hidden="1" x14ac:dyDescent="0.3"/>
    <row r="1999" hidden="1" x14ac:dyDescent="0.3"/>
    <row r="2000" hidden="1" x14ac:dyDescent="0.3"/>
    <row r="2001" hidden="1" x14ac:dyDescent="0.3"/>
    <row r="2002" hidden="1" x14ac:dyDescent="0.3"/>
    <row r="2003" hidden="1" x14ac:dyDescent="0.3"/>
    <row r="2004" hidden="1" x14ac:dyDescent="0.3"/>
    <row r="2005" hidden="1" x14ac:dyDescent="0.3"/>
    <row r="2006" hidden="1" x14ac:dyDescent="0.3"/>
    <row r="2007" hidden="1" x14ac:dyDescent="0.3"/>
    <row r="2008" hidden="1" x14ac:dyDescent="0.3"/>
    <row r="2009" hidden="1" x14ac:dyDescent="0.3"/>
    <row r="2010" hidden="1" x14ac:dyDescent="0.3"/>
    <row r="2011" hidden="1" x14ac:dyDescent="0.3"/>
    <row r="2012" hidden="1" x14ac:dyDescent="0.3"/>
    <row r="2013" hidden="1" x14ac:dyDescent="0.3"/>
    <row r="2014" hidden="1" x14ac:dyDescent="0.3"/>
    <row r="2015" hidden="1" x14ac:dyDescent="0.3"/>
    <row r="2016" hidden="1" x14ac:dyDescent="0.3"/>
    <row r="2017" hidden="1" x14ac:dyDescent="0.3"/>
    <row r="2018" hidden="1" x14ac:dyDescent="0.3"/>
    <row r="2019" hidden="1" x14ac:dyDescent="0.3"/>
    <row r="2020" hidden="1" x14ac:dyDescent="0.3"/>
    <row r="2021" hidden="1" x14ac:dyDescent="0.3"/>
    <row r="2022" hidden="1" x14ac:dyDescent="0.3"/>
    <row r="2023" hidden="1" x14ac:dyDescent="0.3"/>
    <row r="2024" hidden="1" x14ac:dyDescent="0.3"/>
    <row r="2025" hidden="1" x14ac:dyDescent="0.3"/>
    <row r="2026" hidden="1" x14ac:dyDescent="0.3"/>
    <row r="2027" hidden="1" x14ac:dyDescent="0.3"/>
    <row r="2028" hidden="1" x14ac:dyDescent="0.3"/>
    <row r="2029" hidden="1" x14ac:dyDescent="0.3"/>
    <row r="2030" hidden="1" x14ac:dyDescent="0.3"/>
    <row r="2031" hidden="1" x14ac:dyDescent="0.3"/>
    <row r="2032" hidden="1" x14ac:dyDescent="0.3"/>
    <row r="2033" hidden="1" x14ac:dyDescent="0.3"/>
    <row r="2034" hidden="1" x14ac:dyDescent="0.3"/>
    <row r="2035" hidden="1" x14ac:dyDescent="0.3"/>
    <row r="2036" hidden="1" x14ac:dyDescent="0.3"/>
    <row r="2037" hidden="1" x14ac:dyDescent="0.3"/>
    <row r="2038" hidden="1" x14ac:dyDescent="0.3"/>
    <row r="2039" hidden="1" x14ac:dyDescent="0.3"/>
    <row r="2040" hidden="1" x14ac:dyDescent="0.3"/>
    <row r="2041" hidden="1" x14ac:dyDescent="0.3"/>
    <row r="2042" hidden="1" x14ac:dyDescent="0.3"/>
    <row r="2043" hidden="1" x14ac:dyDescent="0.3"/>
    <row r="2044" hidden="1" x14ac:dyDescent="0.3"/>
    <row r="2045" hidden="1" x14ac:dyDescent="0.3"/>
    <row r="2046" hidden="1" x14ac:dyDescent="0.3"/>
    <row r="2047" hidden="1" x14ac:dyDescent="0.3"/>
    <row r="2048" hidden="1" x14ac:dyDescent="0.3"/>
    <row r="2049" hidden="1" x14ac:dyDescent="0.3"/>
    <row r="2050" hidden="1" x14ac:dyDescent="0.3"/>
    <row r="2051" hidden="1" x14ac:dyDescent="0.3"/>
    <row r="2052" hidden="1" x14ac:dyDescent="0.3"/>
    <row r="2053" hidden="1" x14ac:dyDescent="0.3"/>
    <row r="2054" hidden="1" x14ac:dyDescent="0.3"/>
    <row r="2055" hidden="1" x14ac:dyDescent="0.3"/>
    <row r="2056" hidden="1" x14ac:dyDescent="0.3"/>
    <row r="2057" hidden="1" x14ac:dyDescent="0.3"/>
    <row r="2058" hidden="1" x14ac:dyDescent="0.3"/>
    <row r="2059" hidden="1" x14ac:dyDescent="0.3"/>
    <row r="2060" hidden="1" x14ac:dyDescent="0.3"/>
    <row r="2061" hidden="1" x14ac:dyDescent="0.3"/>
    <row r="2062" hidden="1" x14ac:dyDescent="0.3"/>
    <row r="2063" hidden="1" x14ac:dyDescent="0.3"/>
    <row r="2064" hidden="1" x14ac:dyDescent="0.3"/>
    <row r="2065" hidden="1" x14ac:dyDescent="0.3"/>
    <row r="2066" hidden="1" x14ac:dyDescent="0.3"/>
    <row r="2067" hidden="1" x14ac:dyDescent="0.3"/>
    <row r="2068" hidden="1" x14ac:dyDescent="0.3"/>
    <row r="2069" hidden="1" x14ac:dyDescent="0.3"/>
    <row r="2070" hidden="1" x14ac:dyDescent="0.3"/>
    <row r="2071" hidden="1" x14ac:dyDescent="0.3"/>
    <row r="2072" hidden="1" x14ac:dyDescent="0.3"/>
    <row r="2073" hidden="1" x14ac:dyDescent="0.3"/>
    <row r="2074" hidden="1" x14ac:dyDescent="0.3"/>
    <row r="2075" hidden="1" x14ac:dyDescent="0.3"/>
    <row r="2076" hidden="1" x14ac:dyDescent="0.3"/>
    <row r="2077" hidden="1" x14ac:dyDescent="0.3"/>
    <row r="2078" hidden="1" x14ac:dyDescent="0.3"/>
    <row r="2079" hidden="1" x14ac:dyDescent="0.3"/>
    <row r="2080" hidden="1" x14ac:dyDescent="0.3"/>
    <row r="2081" hidden="1" x14ac:dyDescent="0.3"/>
    <row r="2082" hidden="1" x14ac:dyDescent="0.3"/>
    <row r="2083" hidden="1" x14ac:dyDescent="0.3"/>
    <row r="2084" hidden="1" x14ac:dyDescent="0.3"/>
    <row r="2085" hidden="1" x14ac:dyDescent="0.3"/>
    <row r="2086" hidden="1" x14ac:dyDescent="0.3"/>
    <row r="2087" hidden="1" x14ac:dyDescent="0.3"/>
    <row r="2088" hidden="1" x14ac:dyDescent="0.3"/>
    <row r="2089" hidden="1" x14ac:dyDescent="0.3"/>
    <row r="2090" hidden="1" x14ac:dyDescent="0.3"/>
    <row r="2091" hidden="1" x14ac:dyDescent="0.3"/>
    <row r="2092" hidden="1" x14ac:dyDescent="0.3"/>
    <row r="2093" hidden="1" x14ac:dyDescent="0.3"/>
    <row r="2094" hidden="1" x14ac:dyDescent="0.3"/>
    <row r="2095" hidden="1" x14ac:dyDescent="0.3"/>
    <row r="2096" hidden="1" x14ac:dyDescent="0.3"/>
    <row r="2097" hidden="1" x14ac:dyDescent="0.3"/>
    <row r="2098" hidden="1" x14ac:dyDescent="0.3"/>
    <row r="2099" hidden="1" x14ac:dyDescent="0.3"/>
    <row r="2100" hidden="1" x14ac:dyDescent="0.3"/>
    <row r="2101" hidden="1" x14ac:dyDescent="0.3"/>
    <row r="2102" hidden="1" x14ac:dyDescent="0.3"/>
    <row r="2103" hidden="1" x14ac:dyDescent="0.3"/>
    <row r="2104" hidden="1" x14ac:dyDescent="0.3"/>
    <row r="2105" hidden="1" x14ac:dyDescent="0.3"/>
    <row r="2106" hidden="1" x14ac:dyDescent="0.3"/>
    <row r="2107" hidden="1" x14ac:dyDescent="0.3"/>
    <row r="2108" hidden="1" x14ac:dyDescent="0.3"/>
    <row r="2109" hidden="1" x14ac:dyDescent="0.3"/>
    <row r="2110" hidden="1" x14ac:dyDescent="0.3"/>
    <row r="2111" hidden="1" x14ac:dyDescent="0.3"/>
    <row r="2112" hidden="1" x14ac:dyDescent="0.3"/>
    <row r="2113" hidden="1" x14ac:dyDescent="0.3"/>
    <row r="2114" hidden="1" x14ac:dyDescent="0.3"/>
    <row r="2115" hidden="1" x14ac:dyDescent="0.3"/>
    <row r="2116" hidden="1" x14ac:dyDescent="0.3"/>
    <row r="2117" hidden="1" x14ac:dyDescent="0.3"/>
    <row r="2118" hidden="1" x14ac:dyDescent="0.3"/>
    <row r="2119" hidden="1" x14ac:dyDescent="0.3"/>
    <row r="2120" hidden="1" x14ac:dyDescent="0.3"/>
    <row r="2121" hidden="1" x14ac:dyDescent="0.3"/>
    <row r="2122" hidden="1" x14ac:dyDescent="0.3"/>
    <row r="2123" hidden="1" x14ac:dyDescent="0.3"/>
    <row r="2124" hidden="1" x14ac:dyDescent="0.3"/>
    <row r="2125" hidden="1" x14ac:dyDescent="0.3"/>
    <row r="2126" hidden="1" x14ac:dyDescent="0.3"/>
    <row r="2127" hidden="1" x14ac:dyDescent="0.3"/>
    <row r="2128" hidden="1" x14ac:dyDescent="0.3"/>
    <row r="2129" hidden="1" x14ac:dyDescent="0.3"/>
    <row r="2130" hidden="1" x14ac:dyDescent="0.3"/>
    <row r="2131" hidden="1" x14ac:dyDescent="0.3"/>
    <row r="2132" hidden="1" x14ac:dyDescent="0.3"/>
    <row r="2133" hidden="1" x14ac:dyDescent="0.3"/>
    <row r="2134" hidden="1" x14ac:dyDescent="0.3"/>
    <row r="2135" hidden="1" x14ac:dyDescent="0.3"/>
    <row r="2136" hidden="1" x14ac:dyDescent="0.3"/>
    <row r="2137" hidden="1" x14ac:dyDescent="0.3"/>
    <row r="2138" hidden="1" x14ac:dyDescent="0.3"/>
    <row r="2139" hidden="1" x14ac:dyDescent="0.3"/>
    <row r="2140" hidden="1" x14ac:dyDescent="0.3"/>
    <row r="2141" hidden="1" x14ac:dyDescent="0.3"/>
    <row r="2142" hidden="1" x14ac:dyDescent="0.3"/>
    <row r="2143" hidden="1" x14ac:dyDescent="0.3"/>
    <row r="2144" hidden="1" x14ac:dyDescent="0.3"/>
    <row r="2145" hidden="1" x14ac:dyDescent="0.3"/>
    <row r="2146" hidden="1" x14ac:dyDescent="0.3"/>
    <row r="2147" hidden="1" x14ac:dyDescent="0.3"/>
    <row r="2148" hidden="1" x14ac:dyDescent="0.3"/>
    <row r="2149" hidden="1" x14ac:dyDescent="0.3"/>
    <row r="2150" hidden="1" x14ac:dyDescent="0.3"/>
    <row r="2151" hidden="1" x14ac:dyDescent="0.3"/>
    <row r="2152" hidden="1" x14ac:dyDescent="0.3"/>
    <row r="2153" hidden="1" x14ac:dyDescent="0.3"/>
    <row r="2154" hidden="1" x14ac:dyDescent="0.3"/>
    <row r="2155" hidden="1" x14ac:dyDescent="0.3"/>
    <row r="2156" hidden="1" x14ac:dyDescent="0.3"/>
    <row r="2157" hidden="1" x14ac:dyDescent="0.3"/>
    <row r="2158" hidden="1" x14ac:dyDescent="0.3"/>
    <row r="2159" hidden="1" x14ac:dyDescent="0.3"/>
    <row r="2160" hidden="1" x14ac:dyDescent="0.3"/>
    <row r="2161" hidden="1" x14ac:dyDescent="0.3"/>
    <row r="2162" hidden="1" x14ac:dyDescent="0.3"/>
    <row r="2163" hidden="1" x14ac:dyDescent="0.3"/>
    <row r="2164" hidden="1" x14ac:dyDescent="0.3"/>
    <row r="2165" hidden="1" x14ac:dyDescent="0.3"/>
    <row r="2166" hidden="1" x14ac:dyDescent="0.3"/>
    <row r="2167" hidden="1" x14ac:dyDescent="0.3"/>
    <row r="2168" hidden="1" x14ac:dyDescent="0.3"/>
    <row r="2169" hidden="1" x14ac:dyDescent="0.3"/>
    <row r="2170" hidden="1" x14ac:dyDescent="0.3"/>
    <row r="2171" hidden="1" x14ac:dyDescent="0.3"/>
    <row r="2172" hidden="1" x14ac:dyDescent="0.3"/>
    <row r="2173" hidden="1" x14ac:dyDescent="0.3"/>
    <row r="2174" hidden="1" x14ac:dyDescent="0.3"/>
    <row r="2175" hidden="1" x14ac:dyDescent="0.3"/>
    <row r="2176" hidden="1" x14ac:dyDescent="0.3"/>
    <row r="2177" hidden="1" x14ac:dyDescent="0.3"/>
    <row r="2178" hidden="1" x14ac:dyDescent="0.3"/>
    <row r="2179" hidden="1" x14ac:dyDescent="0.3"/>
    <row r="2180" hidden="1" x14ac:dyDescent="0.3"/>
    <row r="2181" hidden="1" x14ac:dyDescent="0.3"/>
    <row r="2182" hidden="1" x14ac:dyDescent="0.3"/>
    <row r="2183" hidden="1" x14ac:dyDescent="0.3"/>
    <row r="2184" hidden="1" x14ac:dyDescent="0.3"/>
    <row r="2185" hidden="1" x14ac:dyDescent="0.3"/>
    <row r="2186" hidden="1" x14ac:dyDescent="0.3"/>
    <row r="2187" hidden="1" x14ac:dyDescent="0.3"/>
    <row r="2188" hidden="1" x14ac:dyDescent="0.3"/>
    <row r="2189" hidden="1" x14ac:dyDescent="0.3"/>
    <row r="2190" hidden="1" x14ac:dyDescent="0.3"/>
    <row r="2191" hidden="1" x14ac:dyDescent="0.3"/>
    <row r="2192" hidden="1" x14ac:dyDescent="0.3"/>
    <row r="2193" hidden="1" x14ac:dyDescent="0.3"/>
    <row r="2194" hidden="1" x14ac:dyDescent="0.3"/>
    <row r="2195" hidden="1" x14ac:dyDescent="0.3"/>
    <row r="2196" hidden="1" x14ac:dyDescent="0.3"/>
    <row r="2197" hidden="1" x14ac:dyDescent="0.3"/>
    <row r="2198" hidden="1" x14ac:dyDescent="0.3"/>
    <row r="2199" hidden="1" x14ac:dyDescent="0.3"/>
    <row r="2200" hidden="1" x14ac:dyDescent="0.3"/>
    <row r="2201" hidden="1" x14ac:dyDescent="0.3"/>
    <row r="2202" hidden="1" x14ac:dyDescent="0.3"/>
    <row r="2203" hidden="1" x14ac:dyDescent="0.3"/>
    <row r="2204" hidden="1" x14ac:dyDescent="0.3"/>
    <row r="2205" hidden="1" x14ac:dyDescent="0.3"/>
    <row r="2206" hidden="1" x14ac:dyDescent="0.3"/>
    <row r="2207" hidden="1" x14ac:dyDescent="0.3"/>
    <row r="2208" hidden="1" x14ac:dyDescent="0.3"/>
    <row r="2209" hidden="1" x14ac:dyDescent="0.3"/>
    <row r="2210" hidden="1" x14ac:dyDescent="0.3"/>
    <row r="2211" hidden="1" x14ac:dyDescent="0.3"/>
    <row r="2212" hidden="1" x14ac:dyDescent="0.3"/>
    <row r="2213" hidden="1" x14ac:dyDescent="0.3"/>
    <row r="2214" hidden="1" x14ac:dyDescent="0.3"/>
    <row r="2215" hidden="1" x14ac:dyDescent="0.3"/>
    <row r="2216" hidden="1" x14ac:dyDescent="0.3"/>
    <row r="2217" hidden="1" x14ac:dyDescent="0.3"/>
    <row r="2218" hidden="1" x14ac:dyDescent="0.3"/>
    <row r="2219" hidden="1" x14ac:dyDescent="0.3"/>
    <row r="2220" hidden="1" x14ac:dyDescent="0.3"/>
    <row r="2221" hidden="1" x14ac:dyDescent="0.3"/>
    <row r="2222" hidden="1" x14ac:dyDescent="0.3"/>
    <row r="2223" hidden="1" x14ac:dyDescent="0.3"/>
    <row r="2224" hidden="1" x14ac:dyDescent="0.3"/>
    <row r="2225" hidden="1" x14ac:dyDescent="0.3"/>
    <row r="2226" hidden="1" x14ac:dyDescent="0.3"/>
    <row r="2227" hidden="1" x14ac:dyDescent="0.3"/>
    <row r="2228" hidden="1" x14ac:dyDescent="0.3"/>
    <row r="2229" hidden="1" x14ac:dyDescent="0.3"/>
    <row r="2230" hidden="1" x14ac:dyDescent="0.3"/>
    <row r="2231" hidden="1" x14ac:dyDescent="0.3"/>
    <row r="2232" hidden="1" x14ac:dyDescent="0.3"/>
    <row r="2233" hidden="1" x14ac:dyDescent="0.3"/>
    <row r="2234" hidden="1" x14ac:dyDescent="0.3"/>
    <row r="2235" hidden="1" x14ac:dyDescent="0.3"/>
    <row r="2236" hidden="1" x14ac:dyDescent="0.3"/>
    <row r="2237" hidden="1" x14ac:dyDescent="0.3"/>
    <row r="2238" hidden="1" x14ac:dyDescent="0.3"/>
    <row r="2239" hidden="1" x14ac:dyDescent="0.3"/>
    <row r="2240" hidden="1" x14ac:dyDescent="0.3"/>
    <row r="2241" hidden="1" x14ac:dyDescent="0.3"/>
    <row r="2242" hidden="1" x14ac:dyDescent="0.3"/>
    <row r="2243" hidden="1" x14ac:dyDescent="0.3"/>
    <row r="2244" hidden="1" x14ac:dyDescent="0.3"/>
    <row r="2245" hidden="1" x14ac:dyDescent="0.3"/>
    <row r="2246" hidden="1" x14ac:dyDescent="0.3"/>
    <row r="2247" hidden="1" x14ac:dyDescent="0.3"/>
    <row r="2248" hidden="1" x14ac:dyDescent="0.3"/>
    <row r="2249" hidden="1" x14ac:dyDescent="0.3"/>
    <row r="2250" hidden="1" x14ac:dyDescent="0.3"/>
    <row r="2251" hidden="1" x14ac:dyDescent="0.3"/>
    <row r="2252" hidden="1" x14ac:dyDescent="0.3"/>
    <row r="2253" hidden="1" x14ac:dyDescent="0.3"/>
    <row r="2254" hidden="1" x14ac:dyDescent="0.3"/>
    <row r="2255" hidden="1" x14ac:dyDescent="0.3"/>
    <row r="2256" hidden="1" x14ac:dyDescent="0.3"/>
    <row r="2257" hidden="1" x14ac:dyDescent="0.3"/>
    <row r="2258" hidden="1" x14ac:dyDescent="0.3"/>
    <row r="2259" hidden="1" x14ac:dyDescent="0.3"/>
    <row r="2260" hidden="1" x14ac:dyDescent="0.3"/>
    <row r="2261" hidden="1" x14ac:dyDescent="0.3"/>
    <row r="2262" hidden="1" x14ac:dyDescent="0.3"/>
    <row r="2263" hidden="1" x14ac:dyDescent="0.3"/>
    <row r="2264" hidden="1" x14ac:dyDescent="0.3"/>
    <row r="2265" hidden="1" x14ac:dyDescent="0.3"/>
    <row r="2266" hidden="1" x14ac:dyDescent="0.3"/>
    <row r="2267" hidden="1" x14ac:dyDescent="0.3"/>
    <row r="2268" hidden="1" x14ac:dyDescent="0.3"/>
    <row r="2269" hidden="1" x14ac:dyDescent="0.3"/>
    <row r="2270" hidden="1" x14ac:dyDescent="0.3"/>
    <row r="2271" hidden="1" x14ac:dyDescent="0.3"/>
    <row r="2272" hidden="1" x14ac:dyDescent="0.3"/>
    <row r="2273" hidden="1" x14ac:dyDescent="0.3"/>
    <row r="2274" hidden="1" x14ac:dyDescent="0.3"/>
    <row r="2275" hidden="1" x14ac:dyDescent="0.3"/>
    <row r="2276" hidden="1" x14ac:dyDescent="0.3"/>
    <row r="2277" hidden="1" x14ac:dyDescent="0.3"/>
    <row r="2278" hidden="1" x14ac:dyDescent="0.3"/>
    <row r="2279" hidden="1" x14ac:dyDescent="0.3"/>
    <row r="2280" hidden="1" x14ac:dyDescent="0.3"/>
    <row r="2281" hidden="1" x14ac:dyDescent="0.3"/>
    <row r="2282" hidden="1" x14ac:dyDescent="0.3"/>
    <row r="2283" hidden="1" x14ac:dyDescent="0.3"/>
    <row r="2284" hidden="1" x14ac:dyDescent="0.3"/>
    <row r="2285" hidden="1" x14ac:dyDescent="0.3"/>
    <row r="2286" hidden="1" x14ac:dyDescent="0.3"/>
    <row r="2287" hidden="1" x14ac:dyDescent="0.3"/>
    <row r="2288" hidden="1" x14ac:dyDescent="0.3"/>
    <row r="2289" ht="252.75" hidden="1" customHeight="1" x14ac:dyDescent="0.3"/>
    <row r="2290" x14ac:dyDescent="0.3"/>
    <row r="2291" x14ac:dyDescent="0.3"/>
    <row r="2292" x14ac:dyDescent="0.3"/>
    <row r="2293" x14ac:dyDescent="0.3"/>
    <row r="2294" x14ac:dyDescent="0.3"/>
    <row r="2295" x14ac:dyDescent="0.3"/>
    <row r="2296" x14ac:dyDescent="0.3"/>
    <row r="2297" x14ac:dyDescent="0.3"/>
    <row r="2298" x14ac:dyDescent="0.3"/>
    <row r="2299" x14ac:dyDescent="0.3"/>
    <row r="2300" x14ac:dyDescent="0.3"/>
    <row r="2301" x14ac:dyDescent="0.3"/>
  </sheetData>
  <mergeCells count="19">
    <mergeCell ref="B32:D32"/>
    <mergeCell ref="F32:H32"/>
    <mergeCell ref="B6:C6"/>
    <mergeCell ref="B9:D9"/>
    <mergeCell ref="F9:H9"/>
    <mergeCell ref="B17:D17"/>
    <mergeCell ref="F17:H17"/>
    <mergeCell ref="B25:D25"/>
    <mergeCell ref="F25:H25"/>
    <mergeCell ref="D1:F1"/>
    <mergeCell ref="D2:F2"/>
    <mergeCell ref="D3:F3"/>
    <mergeCell ref="D4:F4"/>
    <mergeCell ref="G4:I4"/>
    <mergeCell ref="A5:A8"/>
    <mergeCell ref="B5:D5"/>
    <mergeCell ref="E5:E8"/>
    <mergeCell ref="F5:H6"/>
    <mergeCell ref="I5:I8"/>
  </mergeCells>
  <printOptions horizontalCentered="1" verticalCentered="1"/>
  <pageMargins left="0.25" right="0.25" top="0.75" bottom="0.75" header="0.3" footer="0.3"/>
  <pageSetup scale="90" orientation="landscape" verticalDpi="300" r:id="rId1"/>
  <headerFooter alignWithMargins="0">
    <oddFooter>&amp;RPage &amp;P of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4"/>
  <sheetViews>
    <sheetView topLeftCell="A7" zoomScaleNormal="100" workbookViewId="0">
      <selection activeCell="L17" sqref="L17"/>
    </sheetView>
  </sheetViews>
  <sheetFormatPr defaultColWidth="0" defaultRowHeight="13.2" x14ac:dyDescent="0.25"/>
  <cols>
    <col min="1" max="1" width="2.6640625" style="2" customWidth="1"/>
    <col min="2" max="3" width="11.6640625" style="2" customWidth="1"/>
    <col min="4" max="4" width="12.33203125" style="2" customWidth="1"/>
    <col min="5" max="7" width="14.6640625" style="2" customWidth="1"/>
    <col min="8" max="9" width="5.5546875" style="2" customWidth="1"/>
    <col min="10" max="12" width="12.33203125" style="2" customWidth="1"/>
    <col min="13" max="13" width="2.6640625" style="2" customWidth="1"/>
    <col min="14" max="14" width="4.109375" style="2" customWidth="1"/>
    <col min="15" max="16" width="8.6640625" style="2" hidden="1" customWidth="1"/>
    <col min="17" max="16384" width="8.6640625" style="2" hidden="1"/>
  </cols>
  <sheetData>
    <row r="1" spans="1:13" ht="15.6" x14ac:dyDescent="0.3">
      <c r="B1" s="542"/>
      <c r="C1" s="542"/>
      <c r="D1" s="542"/>
      <c r="E1" s="565" t="s">
        <v>216</v>
      </c>
      <c r="F1" s="566"/>
      <c r="G1" s="566"/>
      <c r="H1" s="542"/>
      <c r="I1" s="542"/>
      <c r="J1" s="542"/>
      <c r="K1" s="542"/>
      <c r="L1" s="542"/>
      <c r="M1" s="542"/>
    </row>
    <row r="2" spans="1:13" x14ac:dyDescent="0.25">
      <c r="B2" s="568" t="s">
        <v>77</v>
      </c>
      <c r="C2" s="569"/>
      <c r="D2" s="569"/>
      <c r="E2" s="542"/>
      <c r="F2" s="542"/>
      <c r="G2" s="542"/>
      <c r="H2" s="613"/>
      <c r="I2" s="542"/>
      <c r="J2" s="542"/>
      <c r="K2" s="542"/>
      <c r="L2" s="542"/>
      <c r="M2" s="542"/>
    </row>
    <row r="3" spans="1:13" x14ac:dyDescent="0.25">
      <c r="B3" s="568" t="s">
        <v>215</v>
      </c>
      <c r="C3" s="569"/>
      <c r="D3" s="569"/>
      <c r="E3" s="571" t="s">
        <v>214</v>
      </c>
      <c r="F3" s="571"/>
      <c r="G3" s="571"/>
      <c r="H3" s="542" t="s">
        <v>1</v>
      </c>
      <c r="I3" s="542"/>
      <c r="J3" s="542"/>
      <c r="K3" s="542"/>
      <c r="L3" s="542"/>
      <c r="M3" s="542"/>
    </row>
    <row r="4" spans="1:13" x14ac:dyDescent="0.25">
      <c r="B4" s="542"/>
      <c r="C4" s="542"/>
      <c r="D4" s="542"/>
      <c r="E4" s="542" t="s">
        <v>213</v>
      </c>
      <c r="F4" s="542"/>
      <c r="G4" s="542"/>
      <c r="H4" s="542"/>
      <c r="I4" s="542"/>
      <c r="J4" s="542"/>
      <c r="K4" s="542"/>
      <c r="L4" s="542"/>
      <c r="M4" s="542"/>
    </row>
    <row r="5" spans="1:13" x14ac:dyDescent="0.25">
      <c r="A5" s="556"/>
      <c r="B5" s="575" t="s">
        <v>14</v>
      </c>
      <c r="C5" s="575"/>
      <c r="D5" s="552"/>
      <c r="E5" s="576" t="s">
        <v>124</v>
      </c>
      <c r="F5" s="577"/>
      <c r="G5" s="578"/>
      <c r="H5" s="582" t="s">
        <v>212</v>
      </c>
      <c r="I5" s="585" t="s">
        <v>211</v>
      </c>
      <c r="J5" s="600" t="s">
        <v>366</v>
      </c>
      <c r="K5" s="577"/>
      <c r="L5" s="577"/>
      <c r="M5" s="556"/>
    </row>
    <row r="6" spans="1:13" x14ac:dyDescent="0.25">
      <c r="A6" s="557"/>
      <c r="B6" s="612" t="s">
        <v>16</v>
      </c>
      <c r="C6" s="612"/>
      <c r="D6" s="194" t="s">
        <v>17</v>
      </c>
      <c r="E6" s="579"/>
      <c r="F6" s="580"/>
      <c r="G6" s="581"/>
      <c r="H6" s="583"/>
      <c r="I6" s="557"/>
      <c r="J6" s="587"/>
      <c r="K6" s="588"/>
      <c r="L6" s="588"/>
      <c r="M6" s="557"/>
    </row>
    <row r="7" spans="1:13" x14ac:dyDescent="0.25">
      <c r="A7" s="557"/>
      <c r="B7" s="195" t="s">
        <v>22</v>
      </c>
      <c r="C7" s="196" t="s">
        <v>23</v>
      </c>
      <c r="D7" s="197" t="s">
        <v>24</v>
      </c>
      <c r="E7" s="579"/>
      <c r="F7" s="580"/>
      <c r="G7" s="581"/>
      <c r="H7" s="583"/>
      <c r="I7" s="557"/>
      <c r="J7" s="87" t="s">
        <v>210</v>
      </c>
      <c r="K7" s="87" t="s">
        <v>209</v>
      </c>
      <c r="L7" s="86" t="s">
        <v>208</v>
      </c>
      <c r="M7" s="557"/>
    </row>
    <row r="8" spans="1:13" x14ac:dyDescent="0.25">
      <c r="A8" s="558"/>
      <c r="B8" s="144" t="s">
        <v>363</v>
      </c>
      <c r="C8" s="144" t="s">
        <v>364</v>
      </c>
      <c r="D8" s="145" t="s">
        <v>365</v>
      </c>
      <c r="E8" s="579"/>
      <c r="F8" s="580"/>
      <c r="G8" s="581"/>
      <c r="H8" s="583"/>
      <c r="I8" s="557"/>
      <c r="J8" s="83" t="s">
        <v>25</v>
      </c>
      <c r="K8" s="83" t="s">
        <v>26</v>
      </c>
      <c r="L8" s="82" t="s">
        <v>27</v>
      </c>
      <c r="M8" s="558"/>
    </row>
    <row r="9" spans="1:13" ht="13.2" customHeight="1" x14ac:dyDescent="0.25">
      <c r="A9" s="78">
        <v>1</v>
      </c>
      <c r="B9" s="146">
        <v>17000</v>
      </c>
      <c r="C9" s="146">
        <v>12157</v>
      </c>
      <c r="D9" s="146">
        <v>18000</v>
      </c>
      <c r="E9" s="584" t="s">
        <v>128</v>
      </c>
      <c r="F9" s="584"/>
      <c r="G9" s="584"/>
      <c r="H9" s="20">
        <v>0.5</v>
      </c>
      <c r="I9" s="78"/>
      <c r="J9" s="20">
        <v>18000</v>
      </c>
      <c r="K9" s="20">
        <v>18000</v>
      </c>
      <c r="L9" s="20">
        <v>18000</v>
      </c>
      <c r="M9" s="78">
        <v>1</v>
      </c>
    </row>
    <row r="10" spans="1:13" ht="13.2" customHeight="1" x14ac:dyDescent="0.25">
      <c r="A10" s="78">
        <v>2</v>
      </c>
      <c r="B10" s="146">
        <v>7500</v>
      </c>
      <c r="C10" s="146">
        <v>2387</v>
      </c>
      <c r="D10" s="146">
        <v>7500</v>
      </c>
      <c r="E10" s="572" t="s">
        <v>351</v>
      </c>
      <c r="F10" s="573"/>
      <c r="G10" s="574"/>
      <c r="H10" s="20">
        <v>0.25</v>
      </c>
      <c r="I10" s="78"/>
      <c r="J10" s="20">
        <v>7500</v>
      </c>
      <c r="K10" s="20">
        <v>7500</v>
      </c>
      <c r="L10" s="20">
        <v>7500</v>
      </c>
      <c r="M10" s="78">
        <v>2</v>
      </c>
    </row>
    <row r="11" spans="1:13" ht="13.2" customHeight="1" x14ac:dyDescent="0.25">
      <c r="A11" s="78">
        <v>3</v>
      </c>
      <c r="B11" s="146">
        <v>2450</v>
      </c>
      <c r="C11" s="146">
        <v>2065</v>
      </c>
      <c r="D11" s="146">
        <v>2500</v>
      </c>
      <c r="E11" s="572" t="s">
        <v>130</v>
      </c>
      <c r="F11" s="573"/>
      <c r="G11" s="574"/>
      <c r="H11" s="78"/>
      <c r="I11" s="78"/>
      <c r="J11" s="20">
        <v>2500</v>
      </c>
      <c r="K11" s="20">
        <v>2500</v>
      </c>
      <c r="L11" s="20">
        <v>2500</v>
      </c>
      <c r="M11" s="78">
        <v>3</v>
      </c>
    </row>
    <row r="12" spans="1:13" ht="13.2" customHeight="1" x14ac:dyDescent="0.25">
      <c r="A12" s="78">
        <v>4</v>
      </c>
      <c r="B12" s="146">
        <v>5400</v>
      </c>
      <c r="C12" s="146">
        <v>1785</v>
      </c>
      <c r="D12" s="146">
        <v>5200</v>
      </c>
      <c r="E12" s="572" t="s">
        <v>131</v>
      </c>
      <c r="F12" s="573"/>
      <c r="G12" s="574"/>
      <c r="H12" s="78"/>
      <c r="I12" s="78"/>
      <c r="J12" s="214">
        <v>8400</v>
      </c>
      <c r="K12" s="20">
        <v>8400</v>
      </c>
      <c r="L12" s="20">
        <v>8400</v>
      </c>
      <c r="M12" s="78">
        <v>4</v>
      </c>
    </row>
    <row r="13" spans="1:13" ht="13.2" customHeight="1" x14ac:dyDescent="0.25">
      <c r="A13" s="78">
        <v>5</v>
      </c>
      <c r="B13" s="146"/>
      <c r="C13" s="146"/>
      <c r="D13" s="146"/>
      <c r="E13" s="572">
        <v>5</v>
      </c>
      <c r="F13" s="573"/>
      <c r="G13" s="574"/>
      <c r="H13" s="78"/>
      <c r="I13" s="78"/>
      <c r="J13" s="20"/>
      <c r="K13" s="20"/>
      <c r="L13" s="20"/>
      <c r="M13" s="78">
        <v>5</v>
      </c>
    </row>
    <row r="14" spans="1:13" ht="13.2" customHeight="1" x14ac:dyDescent="0.25">
      <c r="A14" s="78">
        <v>6</v>
      </c>
      <c r="B14" s="146">
        <v>2000</v>
      </c>
      <c r="C14" s="146">
        <v>444</v>
      </c>
      <c r="D14" s="146">
        <v>2000</v>
      </c>
      <c r="E14" s="572" t="s">
        <v>207</v>
      </c>
      <c r="F14" s="573"/>
      <c r="G14" s="574"/>
      <c r="H14" s="78"/>
      <c r="I14" s="78"/>
      <c r="J14" s="20">
        <v>2000</v>
      </c>
      <c r="K14" s="20">
        <v>2000</v>
      </c>
      <c r="L14" s="20">
        <v>2000</v>
      </c>
      <c r="M14" s="78">
        <v>6</v>
      </c>
    </row>
    <row r="15" spans="1:13" ht="13.2" customHeight="1" x14ac:dyDescent="0.25">
      <c r="A15" s="78">
        <v>7</v>
      </c>
      <c r="B15" s="146">
        <v>500</v>
      </c>
      <c r="C15" s="146">
        <v>500</v>
      </c>
      <c r="D15" s="146">
        <v>500</v>
      </c>
      <c r="E15" s="572" t="s">
        <v>206</v>
      </c>
      <c r="F15" s="573"/>
      <c r="G15" s="574"/>
      <c r="H15" s="78"/>
      <c r="I15" s="78"/>
      <c r="J15" s="20">
        <v>500</v>
      </c>
      <c r="K15" s="20">
        <v>500</v>
      </c>
      <c r="L15" s="20">
        <v>500</v>
      </c>
      <c r="M15" s="78">
        <v>7</v>
      </c>
    </row>
    <row r="16" spans="1:13" ht="13.2" customHeight="1" x14ac:dyDescent="0.25">
      <c r="A16" s="78">
        <v>8</v>
      </c>
      <c r="B16" s="146">
        <v>5000</v>
      </c>
      <c r="C16" s="146">
        <v>5009</v>
      </c>
      <c r="D16" s="146">
        <v>5000</v>
      </c>
      <c r="E16" s="572" t="s">
        <v>205</v>
      </c>
      <c r="F16" s="573"/>
      <c r="G16" s="574"/>
      <c r="H16" s="78"/>
      <c r="I16" s="78"/>
      <c r="J16" s="20">
        <v>5000</v>
      </c>
      <c r="K16" s="20">
        <v>5000</v>
      </c>
      <c r="L16" s="20">
        <v>5000</v>
      </c>
      <c r="M16" s="78">
        <v>8</v>
      </c>
    </row>
    <row r="17" spans="1:13" ht="13.2" customHeight="1" x14ac:dyDescent="0.25">
      <c r="A17" s="78"/>
      <c r="B17" s="146"/>
      <c r="C17" s="146"/>
      <c r="D17" s="146"/>
      <c r="E17" s="190">
        <v>9</v>
      </c>
      <c r="F17" s="191"/>
      <c r="G17" s="192"/>
      <c r="H17" s="78"/>
      <c r="I17" s="78"/>
      <c r="J17" s="20"/>
      <c r="K17" s="20"/>
      <c r="L17" s="20"/>
      <c r="M17" s="78"/>
    </row>
    <row r="18" spans="1:13" ht="13.2" customHeight="1" x14ac:dyDescent="0.25">
      <c r="A18" s="78">
        <v>10</v>
      </c>
      <c r="B18" s="146">
        <v>2500</v>
      </c>
      <c r="C18" s="146">
        <v>2200</v>
      </c>
      <c r="D18" s="146">
        <v>2800</v>
      </c>
      <c r="E18" s="572" t="s">
        <v>204</v>
      </c>
      <c r="F18" s="573"/>
      <c r="G18" s="574"/>
      <c r="H18" s="78"/>
      <c r="I18" s="78"/>
      <c r="J18" s="20">
        <v>2800</v>
      </c>
      <c r="K18" s="20">
        <v>2800</v>
      </c>
      <c r="L18" s="20">
        <v>2800</v>
      </c>
      <c r="M18" s="78">
        <v>10</v>
      </c>
    </row>
    <row r="19" spans="1:13" ht="13.2" customHeight="1" x14ac:dyDescent="0.25">
      <c r="A19" s="78">
        <v>11</v>
      </c>
      <c r="B19" s="146">
        <v>350</v>
      </c>
      <c r="C19" s="146">
        <v>310</v>
      </c>
      <c r="D19" s="146">
        <v>400</v>
      </c>
      <c r="E19" s="572" t="s">
        <v>203</v>
      </c>
      <c r="F19" s="573"/>
      <c r="G19" s="574"/>
      <c r="H19" s="78"/>
      <c r="I19" s="78"/>
      <c r="J19" s="20">
        <v>400</v>
      </c>
      <c r="K19" s="20">
        <v>400</v>
      </c>
      <c r="L19" s="20">
        <v>400</v>
      </c>
      <c r="M19" s="78">
        <v>11</v>
      </c>
    </row>
    <row r="20" spans="1:13" ht="13.2" customHeight="1" x14ac:dyDescent="0.25">
      <c r="A20" s="78">
        <v>12</v>
      </c>
      <c r="B20" s="146">
        <v>1200</v>
      </c>
      <c r="C20" s="146">
        <v>1379</v>
      </c>
      <c r="D20" s="146">
        <v>1300</v>
      </c>
      <c r="E20" s="572" t="s">
        <v>202</v>
      </c>
      <c r="F20" s="573"/>
      <c r="G20" s="574"/>
      <c r="H20" s="78"/>
      <c r="I20" s="78"/>
      <c r="J20" s="20">
        <v>1300</v>
      </c>
      <c r="K20" s="20">
        <v>1300</v>
      </c>
      <c r="L20" s="20">
        <v>1300</v>
      </c>
      <c r="M20" s="78">
        <v>12</v>
      </c>
    </row>
    <row r="21" spans="1:13" ht="13.2" customHeight="1" x14ac:dyDescent="0.25">
      <c r="A21" s="78">
        <v>13</v>
      </c>
      <c r="B21" s="146">
        <v>2500</v>
      </c>
      <c r="C21" s="146">
        <v>90</v>
      </c>
      <c r="D21" s="146">
        <v>2500</v>
      </c>
      <c r="E21" s="572" t="s">
        <v>201</v>
      </c>
      <c r="F21" s="573"/>
      <c r="G21" s="574"/>
      <c r="H21" s="78"/>
      <c r="I21" s="78"/>
      <c r="J21" s="20">
        <v>2500</v>
      </c>
      <c r="K21" s="20">
        <v>2500</v>
      </c>
      <c r="L21" s="20">
        <v>2500</v>
      </c>
      <c r="M21" s="78">
        <v>13</v>
      </c>
    </row>
    <row r="22" spans="1:13" ht="13.2" customHeight="1" x14ac:dyDescent="0.25">
      <c r="A22" s="78">
        <v>14</v>
      </c>
      <c r="B22" s="146">
        <v>2500</v>
      </c>
      <c r="C22" s="146">
        <v>2105</v>
      </c>
      <c r="D22" s="146">
        <v>2800</v>
      </c>
      <c r="E22" s="572" t="s">
        <v>200</v>
      </c>
      <c r="F22" s="573"/>
      <c r="G22" s="574"/>
      <c r="H22" s="78"/>
      <c r="I22" s="78"/>
      <c r="J22" s="20">
        <v>2800</v>
      </c>
      <c r="K22" s="20">
        <v>2800</v>
      </c>
      <c r="L22" s="20">
        <v>2800</v>
      </c>
      <c r="M22" s="78">
        <v>14</v>
      </c>
    </row>
    <row r="23" spans="1:13" ht="13.2" customHeight="1" x14ac:dyDescent="0.25">
      <c r="A23" s="78">
        <v>15</v>
      </c>
      <c r="B23" s="146">
        <v>3500</v>
      </c>
      <c r="C23" s="146">
        <v>1860</v>
      </c>
      <c r="D23" s="146">
        <v>4000</v>
      </c>
      <c r="E23" s="572" t="s">
        <v>199</v>
      </c>
      <c r="F23" s="573"/>
      <c r="G23" s="574"/>
      <c r="H23" s="78"/>
      <c r="I23" s="78"/>
      <c r="J23" s="20">
        <v>4000</v>
      </c>
      <c r="K23" s="20">
        <v>4000</v>
      </c>
      <c r="L23" s="20">
        <v>4000</v>
      </c>
      <c r="M23" s="78">
        <v>15</v>
      </c>
    </row>
    <row r="24" spans="1:13" ht="13.2" customHeight="1" x14ac:dyDescent="0.25">
      <c r="A24" s="78">
        <v>16</v>
      </c>
      <c r="B24" s="146">
        <v>9000</v>
      </c>
      <c r="C24" s="146">
        <v>8950</v>
      </c>
      <c r="D24" s="146">
        <v>9500</v>
      </c>
      <c r="E24" s="572" t="s">
        <v>198</v>
      </c>
      <c r="F24" s="573"/>
      <c r="G24" s="574"/>
      <c r="H24" s="78"/>
      <c r="I24" s="78"/>
      <c r="J24" s="20">
        <v>9500</v>
      </c>
      <c r="K24" s="20">
        <v>9500</v>
      </c>
      <c r="L24" s="20">
        <v>9500</v>
      </c>
      <c r="M24" s="78">
        <v>16</v>
      </c>
    </row>
    <row r="25" spans="1:13" ht="13.2" customHeight="1" x14ac:dyDescent="0.25">
      <c r="A25" s="78">
        <v>17</v>
      </c>
      <c r="B25" s="146">
        <v>250</v>
      </c>
      <c r="C25" s="146">
        <v>208</v>
      </c>
      <c r="D25" s="146">
        <v>250</v>
      </c>
      <c r="E25" s="572" t="s">
        <v>197</v>
      </c>
      <c r="F25" s="573"/>
      <c r="G25" s="574"/>
      <c r="H25" s="78"/>
      <c r="I25" s="78"/>
      <c r="J25" s="20">
        <v>250</v>
      </c>
      <c r="K25" s="20">
        <v>250</v>
      </c>
      <c r="L25" s="20">
        <v>250</v>
      </c>
      <c r="M25" s="78">
        <v>17</v>
      </c>
    </row>
    <row r="26" spans="1:13" ht="13.2" customHeight="1" x14ac:dyDescent="0.25">
      <c r="A26" s="78">
        <v>18</v>
      </c>
      <c r="B26" s="146">
        <v>100</v>
      </c>
      <c r="C26" s="146">
        <v>45</v>
      </c>
      <c r="D26" s="146">
        <v>100</v>
      </c>
      <c r="E26" s="572" t="s">
        <v>196</v>
      </c>
      <c r="F26" s="573"/>
      <c r="G26" s="574"/>
      <c r="H26" s="78"/>
      <c r="I26" s="78"/>
      <c r="J26" s="20">
        <v>100</v>
      </c>
      <c r="K26" s="20">
        <v>100</v>
      </c>
      <c r="L26" s="20">
        <v>100</v>
      </c>
      <c r="M26" s="78">
        <v>18</v>
      </c>
    </row>
    <row r="27" spans="1:13" ht="13.2" customHeight="1" x14ac:dyDescent="0.25">
      <c r="A27" s="78">
        <v>19</v>
      </c>
      <c r="B27" s="146">
        <v>1000</v>
      </c>
      <c r="C27" s="146">
        <v>1115</v>
      </c>
      <c r="D27" s="146">
        <v>1000</v>
      </c>
      <c r="E27" s="572" t="s">
        <v>195</v>
      </c>
      <c r="F27" s="573"/>
      <c r="G27" s="574"/>
      <c r="H27" s="78"/>
      <c r="I27" s="78"/>
      <c r="J27" s="20">
        <v>1000</v>
      </c>
      <c r="K27" s="20">
        <v>1000</v>
      </c>
      <c r="L27" s="20">
        <v>1000</v>
      </c>
      <c r="M27" s="78">
        <v>19</v>
      </c>
    </row>
    <row r="28" spans="1:13" ht="13.2" customHeight="1" x14ac:dyDescent="0.25">
      <c r="A28" s="78">
        <v>20</v>
      </c>
      <c r="B28" s="146">
        <v>850</v>
      </c>
      <c r="C28" s="146">
        <v>796</v>
      </c>
      <c r="D28" s="146">
        <v>900</v>
      </c>
      <c r="E28" s="572" t="s">
        <v>194</v>
      </c>
      <c r="F28" s="573"/>
      <c r="G28" s="574"/>
      <c r="H28" s="78"/>
      <c r="I28" s="78"/>
      <c r="J28" s="20">
        <v>900</v>
      </c>
      <c r="K28" s="20">
        <v>900</v>
      </c>
      <c r="L28" s="20">
        <v>900</v>
      </c>
      <c r="M28" s="78">
        <v>20</v>
      </c>
    </row>
    <row r="29" spans="1:13" ht="13.2" customHeight="1" x14ac:dyDescent="0.25">
      <c r="A29" s="78">
        <v>22</v>
      </c>
      <c r="B29" s="146">
        <v>500</v>
      </c>
      <c r="C29" s="146">
        <v>665</v>
      </c>
      <c r="D29" s="146">
        <v>1000</v>
      </c>
      <c r="E29" s="572" t="s">
        <v>375</v>
      </c>
      <c r="F29" s="573"/>
      <c r="G29" s="574"/>
      <c r="H29" s="78"/>
      <c r="I29" s="78"/>
      <c r="J29" s="20">
        <v>1000</v>
      </c>
      <c r="K29" s="20">
        <v>1000</v>
      </c>
      <c r="L29" s="20">
        <v>1000</v>
      </c>
      <c r="M29" s="78">
        <v>22</v>
      </c>
    </row>
    <row r="30" spans="1:13" ht="13.2" customHeight="1" x14ac:dyDescent="0.25">
      <c r="A30" s="78">
        <v>23</v>
      </c>
      <c r="B30" s="146">
        <v>1000</v>
      </c>
      <c r="C30" s="146">
        <v>0</v>
      </c>
      <c r="D30" s="146">
        <v>1500</v>
      </c>
      <c r="E30" s="572" t="s">
        <v>372</v>
      </c>
      <c r="F30" s="573"/>
      <c r="G30" s="574"/>
      <c r="H30" s="78"/>
      <c r="I30" s="78"/>
      <c r="J30" s="20">
        <v>1500</v>
      </c>
      <c r="K30" s="20">
        <v>1500</v>
      </c>
      <c r="L30" s="20">
        <v>1500</v>
      </c>
      <c r="M30" s="78">
        <v>23</v>
      </c>
    </row>
    <row r="31" spans="1:13" ht="13.2" customHeight="1" x14ac:dyDescent="0.25">
      <c r="A31" s="78">
        <v>24</v>
      </c>
      <c r="B31" s="146">
        <v>10000</v>
      </c>
      <c r="C31" s="146">
        <v>682</v>
      </c>
      <c r="D31" s="146">
        <v>10000</v>
      </c>
      <c r="E31" s="572" t="s">
        <v>376</v>
      </c>
      <c r="F31" s="573"/>
      <c r="G31" s="574"/>
      <c r="H31" s="78"/>
      <c r="I31" s="78"/>
      <c r="J31" s="20">
        <v>10000</v>
      </c>
      <c r="K31" s="20">
        <v>10000</v>
      </c>
      <c r="L31" s="20">
        <v>10000</v>
      </c>
      <c r="M31" s="78">
        <v>24</v>
      </c>
    </row>
    <row r="32" spans="1:13" ht="13.2" customHeight="1" x14ac:dyDescent="0.25">
      <c r="A32" s="78">
        <v>25</v>
      </c>
      <c r="B32" s="146"/>
      <c r="C32" s="146"/>
      <c r="D32" s="146">
        <v>2000</v>
      </c>
      <c r="E32" s="572" t="s">
        <v>373</v>
      </c>
      <c r="F32" s="573"/>
      <c r="G32" s="574"/>
      <c r="H32" s="78"/>
      <c r="I32" s="78"/>
      <c r="J32" s="20">
        <v>2000</v>
      </c>
      <c r="K32" s="20">
        <v>2000</v>
      </c>
      <c r="L32" s="20">
        <v>2000</v>
      </c>
      <c r="M32" s="78">
        <v>25</v>
      </c>
    </row>
    <row r="33" spans="1:13" ht="13.2" customHeight="1" x14ac:dyDescent="0.25">
      <c r="A33" s="78">
        <v>26</v>
      </c>
      <c r="B33" s="146"/>
      <c r="C33" s="146"/>
      <c r="D33" s="146"/>
      <c r="E33" s="572" t="s">
        <v>374</v>
      </c>
      <c r="F33" s="573"/>
      <c r="G33" s="574"/>
      <c r="H33" s="78"/>
      <c r="I33" s="78"/>
      <c r="J33" s="20">
        <v>1000</v>
      </c>
      <c r="K33" s="20">
        <v>1000</v>
      </c>
      <c r="L33" s="20">
        <v>1000</v>
      </c>
      <c r="M33" s="78">
        <v>26</v>
      </c>
    </row>
    <row r="34" spans="1:13" ht="13.2" customHeight="1" x14ac:dyDescent="0.25">
      <c r="A34" s="78"/>
      <c r="B34" s="146"/>
      <c r="C34" s="146"/>
      <c r="D34" s="146"/>
      <c r="E34" s="190">
        <v>26</v>
      </c>
      <c r="F34" s="191"/>
      <c r="G34" s="192"/>
      <c r="H34" s="78"/>
      <c r="I34" s="78"/>
      <c r="J34" s="20"/>
      <c r="K34" s="20"/>
      <c r="L34" s="20"/>
      <c r="M34" s="78"/>
    </row>
    <row r="35" spans="1:13" ht="13.2" customHeight="1" x14ac:dyDescent="0.25">
      <c r="A35" s="78">
        <v>27</v>
      </c>
      <c r="B35" s="146">
        <v>5000</v>
      </c>
      <c r="C35" s="146">
        <v>0</v>
      </c>
      <c r="D35" s="146">
        <v>5000</v>
      </c>
      <c r="E35" s="572" t="s">
        <v>193</v>
      </c>
      <c r="F35" s="573"/>
      <c r="G35" s="574"/>
      <c r="H35" s="78"/>
      <c r="I35" s="78"/>
      <c r="J35" s="20">
        <v>5000</v>
      </c>
      <c r="K35" s="20">
        <v>5000</v>
      </c>
      <c r="L35" s="20">
        <v>5000</v>
      </c>
      <c r="M35" s="78">
        <v>27</v>
      </c>
    </row>
    <row r="36" spans="1:13" ht="13.2" customHeight="1" x14ac:dyDescent="0.25">
      <c r="A36" s="78">
        <v>28</v>
      </c>
      <c r="B36" s="146">
        <v>1000</v>
      </c>
      <c r="C36" s="146">
        <v>0</v>
      </c>
      <c r="D36" s="146">
        <v>2000</v>
      </c>
      <c r="E36" s="572" t="s">
        <v>192</v>
      </c>
      <c r="F36" s="573"/>
      <c r="G36" s="574"/>
      <c r="H36" s="78"/>
      <c r="I36" s="78"/>
      <c r="J36" s="20">
        <v>2000</v>
      </c>
      <c r="K36" s="20">
        <v>2000</v>
      </c>
      <c r="L36" s="20">
        <v>2000</v>
      </c>
      <c r="M36" s="78">
        <v>28</v>
      </c>
    </row>
    <row r="37" spans="1:13" ht="13.2" customHeight="1" x14ac:dyDescent="0.25">
      <c r="A37" s="78">
        <v>29</v>
      </c>
      <c r="B37" s="146"/>
      <c r="C37" s="146"/>
      <c r="D37" s="146"/>
      <c r="E37" s="572" t="s">
        <v>191</v>
      </c>
      <c r="F37" s="573"/>
      <c r="G37" s="574"/>
      <c r="H37" s="78"/>
      <c r="I37" s="78"/>
      <c r="J37" s="20"/>
      <c r="K37" s="20"/>
      <c r="L37" s="20"/>
      <c r="M37" s="78">
        <v>29</v>
      </c>
    </row>
    <row r="38" spans="1:13" ht="13.2" customHeight="1" x14ac:dyDescent="0.25">
      <c r="A38" s="78">
        <v>30</v>
      </c>
      <c r="B38" s="146">
        <v>7000</v>
      </c>
      <c r="C38" s="146">
        <v>7000</v>
      </c>
      <c r="D38" s="146">
        <v>0</v>
      </c>
      <c r="E38" s="609" t="s">
        <v>190</v>
      </c>
      <c r="F38" s="610"/>
      <c r="G38" s="611"/>
      <c r="H38" s="143"/>
      <c r="I38" s="143"/>
      <c r="J38" s="214">
        <v>10000</v>
      </c>
      <c r="K38" s="20">
        <v>10000</v>
      </c>
      <c r="L38" s="20">
        <v>10000</v>
      </c>
      <c r="M38" s="78">
        <v>30</v>
      </c>
    </row>
    <row r="39" spans="1:13" ht="13.2" customHeight="1" x14ac:dyDescent="0.25">
      <c r="A39" s="78">
        <v>31</v>
      </c>
      <c r="B39" s="146"/>
      <c r="C39" s="146"/>
      <c r="D39" s="146"/>
      <c r="E39" s="572" t="s">
        <v>189</v>
      </c>
      <c r="F39" s="573"/>
      <c r="G39" s="574"/>
      <c r="H39" s="78"/>
      <c r="I39" s="78"/>
      <c r="J39" s="20"/>
      <c r="K39" s="20"/>
      <c r="L39" s="20"/>
      <c r="M39" s="78">
        <v>31</v>
      </c>
    </row>
    <row r="40" spans="1:13" ht="13.2" customHeight="1" x14ac:dyDescent="0.25">
      <c r="A40" s="78">
        <v>32</v>
      </c>
      <c r="B40" s="146"/>
      <c r="C40" s="146"/>
      <c r="D40" s="146"/>
      <c r="E40" s="81" t="s">
        <v>188</v>
      </c>
      <c r="F40" s="80"/>
      <c r="G40" s="79"/>
      <c r="H40" s="78"/>
      <c r="I40" s="78"/>
      <c r="J40" s="20"/>
      <c r="K40" s="20"/>
      <c r="L40" s="20"/>
      <c r="M40" s="78">
        <v>32</v>
      </c>
    </row>
    <row r="41" spans="1:13" ht="13.2" customHeight="1" x14ac:dyDescent="0.25">
      <c r="A41" s="78">
        <v>33</v>
      </c>
      <c r="B41" s="146"/>
      <c r="C41" s="146"/>
      <c r="D41" s="146"/>
      <c r="E41" s="589" t="s">
        <v>187</v>
      </c>
      <c r="F41" s="590"/>
      <c r="G41" s="591"/>
      <c r="H41" s="78"/>
      <c r="I41" s="78"/>
      <c r="J41" s="114"/>
      <c r="K41" s="114"/>
      <c r="L41" s="114"/>
      <c r="M41" s="78">
        <v>33</v>
      </c>
    </row>
    <row r="42" spans="1:13" ht="13.2" customHeight="1" thickBot="1" x14ac:dyDescent="0.3">
      <c r="A42" s="77">
        <v>34</v>
      </c>
      <c r="B42" s="147"/>
      <c r="C42" s="147"/>
      <c r="D42" s="147"/>
      <c r="E42" s="592" t="s">
        <v>186</v>
      </c>
      <c r="F42" s="593"/>
      <c r="G42" s="594"/>
      <c r="H42" s="77"/>
      <c r="I42" s="77"/>
      <c r="J42" s="24">
        <v>0</v>
      </c>
      <c r="K42" s="24">
        <v>0</v>
      </c>
      <c r="L42" s="24">
        <v>0</v>
      </c>
      <c r="M42" s="77">
        <v>34</v>
      </c>
    </row>
    <row r="43" spans="1:13" s="73" customFormat="1" ht="13.8" thickBot="1" x14ac:dyDescent="0.3">
      <c r="A43" s="76">
        <v>35</v>
      </c>
      <c r="B43" s="148">
        <f>SUM(B9:B41)</f>
        <v>88100</v>
      </c>
      <c r="C43" s="148">
        <f>SUM(C9:C41)</f>
        <v>51752</v>
      </c>
      <c r="D43" s="148">
        <f>SUM(D9:D41)</f>
        <v>87750</v>
      </c>
      <c r="E43" s="595" t="s">
        <v>185</v>
      </c>
      <c r="F43" s="595"/>
      <c r="G43" s="595"/>
      <c r="H43" s="75"/>
      <c r="I43" s="75"/>
      <c r="J43" s="116">
        <f>SUM(J9:J42)</f>
        <v>101950</v>
      </c>
      <c r="K43" s="116">
        <f>SUM(K9:K42)</f>
        <v>101950</v>
      </c>
      <c r="L43" s="116">
        <f>SUM(L9:L42)</f>
        <v>101950</v>
      </c>
      <c r="M43" s="74">
        <v>35</v>
      </c>
    </row>
    <row r="44" spans="1:13" x14ac:dyDescent="0.25">
      <c r="B44" s="69" t="s">
        <v>184</v>
      </c>
    </row>
  </sheetData>
  <mergeCells count="52">
    <mergeCell ref="B1:D1"/>
    <mergeCell ref="B2:D2"/>
    <mergeCell ref="B3:D3"/>
    <mergeCell ref="B4:D4"/>
    <mergeCell ref="E1:G1"/>
    <mergeCell ref="E2:G2"/>
    <mergeCell ref="E3:G3"/>
    <mergeCell ref="E4:G4"/>
    <mergeCell ref="M5:M8"/>
    <mergeCell ref="E5:G8"/>
    <mergeCell ref="H5:H8"/>
    <mergeCell ref="I5:I8"/>
    <mergeCell ref="H1:M1"/>
    <mergeCell ref="H2:M2"/>
    <mergeCell ref="H3:M3"/>
    <mergeCell ref="H4:M4"/>
    <mergeCell ref="J5:L6"/>
    <mergeCell ref="A5:A8"/>
    <mergeCell ref="E10:G10"/>
    <mergeCell ref="E31:G31"/>
    <mergeCell ref="B6:C6"/>
    <mergeCell ref="B5:D5"/>
    <mergeCell ref="E18:G18"/>
    <mergeCell ref="E19:G19"/>
    <mergeCell ref="E9:G9"/>
    <mergeCell ref="E22:G22"/>
    <mergeCell ref="E11:G11"/>
    <mergeCell ref="E12:G12"/>
    <mergeCell ref="E13:G13"/>
    <mergeCell ref="E14:G14"/>
    <mergeCell ref="E15:G15"/>
    <mergeCell ref="E16:G16"/>
    <mergeCell ref="E20:G20"/>
    <mergeCell ref="E21:G21"/>
    <mergeCell ref="E35:G35"/>
    <mergeCell ref="E23:G23"/>
    <mergeCell ref="E24:G24"/>
    <mergeCell ref="E25:G25"/>
    <mergeCell ref="E26:G26"/>
    <mergeCell ref="E27:G27"/>
    <mergeCell ref="E28:G28"/>
    <mergeCell ref="E29:G29"/>
    <mergeCell ref="E30:G30"/>
    <mergeCell ref="E33:G33"/>
    <mergeCell ref="E32:G32"/>
    <mergeCell ref="E43:G43"/>
    <mergeCell ref="E36:G36"/>
    <mergeCell ref="E37:G37"/>
    <mergeCell ref="E38:G38"/>
    <mergeCell ref="E39:G39"/>
    <mergeCell ref="E41:G41"/>
    <mergeCell ref="E42:G42"/>
  </mergeCells>
  <printOptions horizontalCentered="1" verticalCentered="1"/>
  <pageMargins left="0.25" right="0.25" top="0.75" bottom="0.75" header="0.3" footer="0.3"/>
  <pageSetup scale="85" orientation="landscape" verticalDpi="300" r:id="rId1"/>
  <headerFooter alignWithMargins="0">
    <oddFooter>&amp;L&amp;8*Include schedule of pay ranges&amp;RPage &amp;P of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300"/>
  <sheetViews>
    <sheetView zoomScaleNormal="100" workbookViewId="0">
      <selection activeCell="H34" sqref="H34"/>
    </sheetView>
  </sheetViews>
  <sheetFormatPr defaultColWidth="0" defaultRowHeight="15.6" zeroHeight="1" x14ac:dyDescent="0.3"/>
  <cols>
    <col min="1" max="1" width="3.6640625" style="34" customWidth="1"/>
    <col min="2" max="3" width="15" style="34" customWidth="1"/>
    <col min="4" max="4" width="15.33203125" style="35" customWidth="1"/>
    <col min="5" max="5" width="35" style="2" customWidth="1"/>
    <col min="6" max="8" width="15.33203125" style="2" customWidth="1"/>
    <col min="9" max="9" width="3.5546875" style="2" customWidth="1"/>
    <col min="10" max="10" width="4" style="210" customWidth="1"/>
    <col min="11" max="16384" width="0" style="2" hidden="1"/>
  </cols>
  <sheetData>
    <row r="1" spans="1:10" x14ac:dyDescent="0.3">
      <c r="D1" s="565" t="s">
        <v>119</v>
      </c>
      <c r="E1" s="565"/>
      <c r="F1" s="565"/>
      <c r="H1" s="38"/>
    </row>
    <row r="2" spans="1:10" x14ac:dyDescent="0.3">
      <c r="B2" s="51" t="s">
        <v>77</v>
      </c>
      <c r="D2" s="571" t="s">
        <v>120</v>
      </c>
      <c r="E2" s="571"/>
      <c r="F2" s="571"/>
      <c r="H2" s="127"/>
    </row>
    <row r="3" spans="1:10" x14ac:dyDescent="0.3">
      <c r="B3" s="51" t="s">
        <v>121</v>
      </c>
      <c r="D3" s="571" t="s">
        <v>159</v>
      </c>
      <c r="E3" s="571"/>
      <c r="F3" s="571"/>
    </row>
    <row r="4" spans="1:10" ht="15" x14ac:dyDescent="0.25">
      <c r="A4" s="52"/>
      <c r="B4" s="149"/>
      <c r="C4" s="149"/>
      <c r="D4" s="602" t="s">
        <v>123</v>
      </c>
      <c r="E4" s="602"/>
      <c r="F4" s="602"/>
      <c r="G4" s="603" t="s">
        <v>1</v>
      </c>
      <c r="H4" s="603"/>
      <c r="I4" s="603"/>
    </row>
    <row r="5" spans="1:10" ht="12.6" customHeight="1" x14ac:dyDescent="0.25">
      <c r="A5" s="546"/>
      <c r="B5" s="596" t="s">
        <v>14</v>
      </c>
      <c r="C5" s="597"/>
      <c r="D5" s="598"/>
      <c r="E5" s="599" t="s">
        <v>124</v>
      </c>
      <c r="F5" s="600" t="s">
        <v>367</v>
      </c>
      <c r="G5" s="577"/>
      <c r="H5" s="578"/>
      <c r="I5" s="556"/>
    </row>
    <row r="6" spans="1:10" ht="12.6" customHeight="1" x14ac:dyDescent="0.25">
      <c r="A6" s="547"/>
      <c r="B6" s="606" t="s">
        <v>16</v>
      </c>
      <c r="C6" s="607"/>
      <c r="D6" s="8" t="s">
        <v>17</v>
      </c>
      <c r="E6" s="580"/>
      <c r="F6" s="587"/>
      <c r="G6" s="588"/>
      <c r="H6" s="601"/>
      <c r="I6" s="557"/>
    </row>
    <row r="7" spans="1:10" ht="12.6" customHeight="1" x14ac:dyDescent="0.25">
      <c r="A7" s="547"/>
      <c r="B7" s="8" t="s">
        <v>22</v>
      </c>
      <c r="C7" s="8" t="s">
        <v>23</v>
      </c>
      <c r="D7" s="10" t="s">
        <v>24</v>
      </c>
      <c r="E7" s="580"/>
      <c r="F7" s="8" t="s">
        <v>126</v>
      </c>
      <c r="G7" s="8" t="s">
        <v>20</v>
      </c>
      <c r="H7" s="8" t="s">
        <v>21</v>
      </c>
      <c r="I7" s="557"/>
    </row>
    <row r="8" spans="1:10" ht="12.6" customHeight="1" x14ac:dyDescent="0.25">
      <c r="A8" s="548"/>
      <c r="B8" s="150" t="s">
        <v>363</v>
      </c>
      <c r="C8" s="150" t="s">
        <v>364</v>
      </c>
      <c r="D8" s="151" t="s">
        <v>368</v>
      </c>
      <c r="E8" s="588"/>
      <c r="F8" s="11" t="s">
        <v>25</v>
      </c>
      <c r="G8" s="11" t="s">
        <v>26</v>
      </c>
      <c r="H8" s="11" t="s">
        <v>27</v>
      </c>
      <c r="I8" s="558"/>
    </row>
    <row r="9" spans="1:10" s="55" customFormat="1" ht="12" customHeight="1" x14ac:dyDescent="0.25">
      <c r="A9" s="16"/>
      <c r="B9" s="616"/>
      <c r="C9" s="616"/>
      <c r="D9" s="616"/>
      <c r="E9" s="54" t="s">
        <v>127</v>
      </c>
      <c r="F9" s="608"/>
      <c r="G9" s="608"/>
      <c r="H9" s="608"/>
      <c r="I9" s="53"/>
      <c r="J9" s="211"/>
    </row>
    <row r="10" spans="1:10" s="55" customFormat="1" ht="12" customHeight="1" x14ac:dyDescent="0.25">
      <c r="A10" s="19">
        <v>1</v>
      </c>
      <c r="B10" s="146">
        <v>12000</v>
      </c>
      <c r="C10" s="146">
        <v>8013</v>
      </c>
      <c r="D10" s="146">
        <v>12000</v>
      </c>
      <c r="E10" s="21" t="s">
        <v>352</v>
      </c>
      <c r="F10" s="216">
        <f>'LB-31 Park D Req'!J9</f>
        <v>12000</v>
      </c>
      <c r="G10" s="20">
        <v>12000</v>
      </c>
      <c r="H10" s="20">
        <v>12000</v>
      </c>
      <c r="I10" s="19">
        <v>1</v>
      </c>
      <c r="J10" s="211"/>
    </row>
    <row r="11" spans="1:10" s="55" customFormat="1" ht="12" customHeight="1" x14ac:dyDescent="0.25">
      <c r="A11" s="19">
        <v>2</v>
      </c>
      <c r="B11" s="146">
        <v>1200</v>
      </c>
      <c r="C11" s="146">
        <v>694</v>
      </c>
      <c r="D11" s="146">
        <v>1200</v>
      </c>
      <c r="E11" s="21" t="s">
        <v>160</v>
      </c>
      <c r="F11" s="216">
        <f>'LB-31 Park D Req'!J10</f>
        <v>1200</v>
      </c>
      <c r="G11" s="20">
        <v>1200</v>
      </c>
      <c r="H11" s="20">
        <v>1200</v>
      </c>
      <c r="I11" s="19">
        <v>2</v>
      </c>
      <c r="J11" s="211"/>
    </row>
    <row r="12" spans="1:10" s="55" customFormat="1" ht="12" customHeight="1" x14ac:dyDescent="0.25">
      <c r="A12" s="19">
        <v>3</v>
      </c>
      <c r="B12" s="146">
        <v>2100</v>
      </c>
      <c r="C12" s="146">
        <v>1386</v>
      </c>
      <c r="D12" s="146">
        <v>2400</v>
      </c>
      <c r="E12" s="21" t="s">
        <v>161</v>
      </c>
      <c r="F12" s="216">
        <f>'LB-31 Park D Req'!J11</f>
        <v>2400</v>
      </c>
      <c r="G12" s="20">
        <v>2400</v>
      </c>
      <c r="H12" s="20">
        <v>2400</v>
      </c>
      <c r="I12" s="19">
        <v>3</v>
      </c>
      <c r="J12" s="211"/>
    </row>
    <row r="13" spans="1:10" s="55" customFormat="1" ht="12" customHeight="1" x14ac:dyDescent="0.25">
      <c r="A13" s="19">
        <v>4</v>
      </c>
      <c r="B13" s="146"/>
      <c r="C13" s="146"/>
      <c r="D13" s="146"/>
      <c r="E13" s="21">
        <v>4</v>
      </c>
      <c r="F13" s="20"/>
      <c r="G13" s="20"/>
      <c r="H13" s="20"/>
      <c r="I13" s="19">
        <v>4</v>
      </c>
      <c r="J13" s="211"/>
    </row>
    <row r="14" spans="1:10" s="55" customFormat="1" ht="12" customHeight="1" x14ac:dyDescent="0.25">
      <c r="A14" s="19">
        <v>5</v>
      </c>
      <c r="B14" s="146"/>
      <c r="C14" s="146"/>
      <c r="D14" s="146"/>
      <c r="E14" s="21">
        <v>5</v>
      </c>
      <c r="F14" s="20"/>
      <c r="G14" s="20"/>
      <c r="H14" s="20"/>
      <c r="I14" s="19">
        <v>5</v>
      </c>
      <c r="J14" s="211"/>
    </row>
    <row r="15" spans="1:10" s="55" customFormat="1" ht="12" customHeight="1" x14ac:dyDescent="0.25">
      <c r="A15" s="19">
        <v>6</v>
      </c>
      <c r="B15" s="146"/>
      <c r="C15" s="146"/>
      <c r="D15" s="146"/>
      <c r="E15" s="21">
        <v>6</v>
      </c>
      <c r="F15" s="20"/>
      <c r="G15" s="20"/>
      <c r="H15" s="20"/>
      <c r="I15" s="19">
        <v>6</v>
      </c>
      <c r="J15" s="211"/>
    </row>
    <row r="16" spans="1:10" s="59" customFormat="1" ht="22.2" customHeight="1" x14ac:dyDescent="0.25">
      <c r="A16" s="56">
        <v>7</v>
      </c>
      <c r="B16" s="153">
        <f>SUM(B10:B15)</f>
        <v>15300</v>
      </c>
      <c r="C16" s="153">
        <f>SUM(C10:C15)</f>
        <v>10093</v>
      </c>
      <c r="D16" s="153">
        <f>SUM(D10:D15)</f>
        <v>15600</v>
      </c>
      <c r="E16" s="58" t="s">
        <v>132</v>
      </c>
      <c r="F16" s="57">
        <f>SUM(F10:F15)</f>
        <v>15600</v>
      </c>
      <c r="G16" s="57">
        <f>SUM(G10:G15)</f>
        <v>15600</v>
      </c>
      <c r="H16" s="57">
        <f>SUM(H10:H15)</f>
        <v>15600</v>
      </c>
      <c r="I16" s="56">
        <v>7</v>
      </c>
      <c r="J16" s="212"/>
    </row>
    <row r="17" spans="1:10" s="55" customFormat="1" ht="12" customHeight="1" x14ac:dyDescent="0.25">
      <c r="A17" s="16" t="s">
        <v>1</v>
      </c>
      <c r="B17" s="614"/>
      <c r="C17" s="614"/>
      <c r="D17" s="614"/>
      <c r="E17" s="54" t="s">
        <v>133</v>
      </c>
      <c r="F17" s="615"/>
      <c r="G17" s="615"/>
      <c r="H17" s="615"/>
      <c r="I17" s="16" t="s">
        <v>1</v>
      </c>
      <c r="J17" s="211"/>
    </row>
    <row r="18" spans="1:10" s="55" customFormat="1" ht="12" customHeight="1" x14ac:dyDescent="0.25">
      <c r="A18" s="19">
        <v>8</v>
      </c>
      <c r="B18" s="146"/>
      <c r="C18" s="146"/>
      <c r="D18" s="146"/>
      <c r="E18" s="21">
        <v>8</v>
      </c>
      <c r="F18" s="20"/>
      <c r="G18" s="20"/>
      <c r="H18" s="20"/>
      <c r="I18" s="19">
        <v>8</v>
      </c>
      <c r="J18" s="211"/>
    </row>
    <row r="19" spans="1:10" s="55" customFormat="1" ht="12" customHeight="1" x14ac:dyDescent="0.25">
      <c r="A19" s="19">
        <v>9</v>
      </c>
      <c r="B19" s="146">
        <v>3750</v>
      </c>
      <c r="C19" s="146">
        <v>3750</v>
      </c>
      <c r="D19" s="146">
        <v>3750</v>
      </c>
      <c r="E19" s="21" t="s">
        <v>134</v>
      </c>
      <c r="F19" s="216">
        <f>SUM('LB-31 Park D Req'!J13:J15)</f>
        <v>3750</v>
      </c>
      <c r="G19" s="20">
        <v>3750</v>
      </c>
      <c r="H19" s="20">
        <v>3750</v>
      </c>
      <c r="I19" s="19">
        <v>9</v>
      </c>
      <c r="J19" s="211"/>
    </row>
    <row r="20" spans="1:10" s="55" customFormat="1" ht="12" customHeight="1" x14ac:dyDescent="0.25">
      <c r="A20" s="19">
        <v>10</v>
      </c>
      <c r="B20" s="146"/>
      <c r="C20" s="146"/>
      <c r="D20" s="146"/>
      <c r="E20" s="21">
        <v>10</v>
      </c>
      <c r="F20" s="216"/>
      <c r="G20" s="20"/>
      <c r="H20" s="20"/>
      <c r="I20" s="19">
        <v>10</v>
      </c>
      <c r="J20" s="211"/>
    </row>
    <row r="21" spans="1:10" s="55" customFormat="1" ht="12" customHeight="1" x14ac:dyDescent="0.25">
      <c r="A21" s="19">
        <v>11</v>
      </c>
      <c r="B21" s="146">
        <v>4250</v>
      </c>
      <c r="C21" s="146">
        <v>4250</v>
      </c>
      <c r="D21" s="146">
        <v>4500</v>
      </c>
      <c r="E21" s="21" t="s">
        <v>135</v>
      </c>
      <c r="F21" s="216">
        <f>SUM('LB-31 Park D Req'!J17+'LB-31 Park D Req'!J19)</f>
        <v>4500</v>
      </c>
      <c r="G21" s="20">
        <v>4500</v>
      </c>
      <c r="H21" s="20">
        <v>4500</v>
      </c>
      <c r="I21" s="19">
        <v>11</v>
      </c>
      <c r="J21" s="211"/>
    </row>
    <row r="22" spans="1:10" s="55" customFormat="1" ht="12" customHeight="1" x14ac:dyDescent="0.25">
      <c r="A22" s="19">
        <v>12</v>
      </c>
      <c r="B22" s="146"/>
      <c r="C22" s="146"/>
      <c r="D22" s="146"/>
      <c r="E22" s="21">
        <v>12</v>
      </c>
      <c r="F22" s="216"/>
      <c r="G22" s="20"/>
      <c r="H22" s="20"/>
      <c r="I22" s="19">
        <v>12</v>
      </c>
      <c r="J22" s="211"/>
    </row>
    <row r="23" spans="1:10" s="55" customFormat="1" ht="12" customHeight="1" x14ac:dyDescent="0.25">
      <c r="A23" s="19">
        <v>13</v>
      </c>
      <c r="B23" s="146">
        <v>3000</v>
      </c>
      <c r="C23" s="146">
        <v>3000</v>
      </c>
      <c r="D23" s="146">
        <v>3000</v>
      </c>
      <c r="E23" s="21" t="s">
        <v>162</v>
      </c>
      <c r="F23" s="222">
        <v>3000</v>
      </c>
      <c r="G23" s="20">
        <v>3000</v>
      </c>
      <c r="H23" s="20">
        <v>3000</v>
      </c>
      <c r="I23" s="19">
        <v>13</v>
      </c>
      <c r="J23" s="211"/>
    </row>
    <row r="24" spans="1:10" s="59" customFormat="1" ht="22.2" customHeight="1" x14ac:dyDescent="0.25">
      <c r="A24" s="56">
        <v>14</v>
      </c>
      <c r="B24" s="153">
        <f>SUM(B18:B23)</f>
        <v>11000</v>
      </c>
      <c r="C24" s="153">
        <f>SUM(C18:C23)</f>
        <v>11000</v>
      </c>
      <c r="D24" s="153">
        <f>SUM(D18:D23)</f>
        <v>11250</v>
      </c>
      <c r="E24" s="58" t="s">
        <v>136</v>
      </c>
      <c r="F24" s="57">
        <f>SUM(F18:F23)</f>
        <v>11250</v>
      </c>
      <c r="G24" s="57">
        <f>SUM(G18:G23)</f>
        <v>11250</v>
      </c>
      <c r="H24" s="57">
        <f>SUM(H18:H23)</f>
        <v>11250</v>
      </c>
      <c r="I24" s="56">
        <v>14</v>
      </c>
      <c r="J24" s="212"/>
    </row>
    <row r="25" spans="1:10" s="55" customFormat="1" ht="12" customHeight="1" x14ac:dyDescent="0.25">
      <c r="A25" s="16" t="s">
        <v>1</v>
      </c>
      <c r="B25" s="614"/>
      <c r="C25" s="614"/>
      <c r="D25" s="614"/>
      <c r="E25" s="54" t="s">
        <v>137</v>
      </c>
      <c r="F25" s="615"/>
      <c r="G25" s="615"/>
      <c r="H25" s="615"/>
      <c r="I25" s="16"/>
      <c r="J25" s="211"/>
    </row>
    <row r="26" spans="1:10" s="55" customFormat="1" ht="12" customHeight="1" x14ac:dyDescent="0.25">
      <c r="A26" s="19">
        <v>15</v>
      </c>
      <c r="B26" s="146"/>
      <c r="C26" s="146"/>
      <c r="D26" s="146"/>
      <c r="E26" s="21">
        <v>15</v>
      </c>
      <c r="F26" s="20"/>
      <c r="G26" s="20"/>
      <c r="H26" s="20"/>
      <c r="I26" s="19">
        <v>15</v>
      </c>
      <c r="J26" s="211"/>
    </row>
    <row r="27" spans="1:10" s="55" customFormat="1" ht="12" customHeight="1" x14ac:dyDescent="0.25">
      <c r="A27" s="19">
        <v>16</v>
      </c>
      <c r="B27" s="146">
        <v>0</v>
      </c>
      <c r="C27" s="146">
        <v>0</v>
      </c>
      <c r="D27" s="146">
        <v>0</v>
      </c>
      <c r="E27" s="21" t="s">
        <v>163</v>
      </c>
      <c r="F27" s="216">
        <f>'LB-31 Park D Req'!J25</f>
        <v>0</v>
      </c>
      <c r="G27" s="20">
        <v>0</v>
      </c>
      <c r="H27" s="20">
        <v>0</v>
      </c>
      <c r="I27" s="19">
        <v>16</v>
      </c>
      <c r="J27" s="211"/>
    </row>
    <row r="28" spans="1:10" s="55" customFormat="1" ht="12" customHeight="1" x14ac:dyDescent="0.25">
      <c r="A28" s="19">
        <v>17</v>
      </c>
      <c r="B28" s="146" t="s">
        <v>1</v>
      </c>
      <c r="C28" s="146"/>
      <c r="D28" s="146"/>
      <c r="E28" s="21">
        <v>17</v>
      </c>
      <c r="F28" s="20"/>
      <c r="G28" s="20"/>
      <c r="H28" s="20"/>
      <c r="I28" s="19">
        <v>17</v>
      </c>
      <c r="J28" s="211"/>
    </row>
    <row r="29" spans="1:10" s="55" customFormat="1" ht="12" customHeight="1" x14ac:dyDescent="0.25">
      <c r="A29" s="19">
        <v>18</v>
      </c>
      <c r="B29" s="146"/>
      <c r="C29" s="146"/>
      <c r="D29" s="146"/>
      <c r="E29" s="21">
        <v>18</v>
      </c>
      <c r="F29" s="20"/>
      <c r="G29" s="20"/>
      <c r="H29" s="20"/>
      <c r="I29" s="19">
        <v>18</v>
      </c>
      <c r="J29" s="211"/>
    </row>
    <row r="30" spans="1:10" s="55" customFormat="1" ht="12" customHeight="1" x14ac:dyDescent="0.25">
      <c r="A30" s="19">
        <v>19</v>
      </c>
      <c r="B30" s="146"/>
      <c r="C30" s="146"/>
      <c r="D30" s="146"/>
      <c r="E30" s="21">
        <v>19</v>
      </c>
      <c r="F30" s="20"/>
      <c r="G30" s="20"/>
      <c r="H30" s="20"/>
      <c r="I30" s="19">
        <v>19</v>
      </c>
      <c r="J30" s="211"/>
    </row>
    <row r="31" spans="1:10" s="55" customFormat="1" ht="12" customHeight="1" x14ac:dyDescent="0.25">
      <c r="A31" s="19">
        <v>20</v>
      </c>
      <c r="B31" s="146"/>
      <c r="C31" s="146"/>
      <c r="D31" s="146"/>
      <c r="E31" s="21">
        <v>20</v>
      </c>
      <c r="F31" s="20"/>
      <c r="G31" s="20"/>
      <c r="H31" s="20"/>
      <c r="I31" s="19">
        <v>20</v>
      </c>
      <c r="J31" s="211"/>
    </row>
    <row r="32" spans="1:10" s="59" customFormat="1" ht="22.2" customHeight="1" x14ac:dyDescent="0.25">
      <c r="A32" s="56">
        <v>21</v>
      </c>
      <c r="B32" s="153">
        <f>SUM(B26:B31)</f>
        <v>0</v>
      </c>
      <c r="C32" s="153">
        <f>SUM(C26:C31)</f>
        <v>0</v>
      </c>
      <c r="D32" s="153">
        <f>SUM(D26:D31)</f>
        <v>0</v>
      </c>
      <c r="E32" s="58" t="s">
        <v>156</v>
      </c>
      <c r="F32" s="57">
        <f>SUM(F26:F31)</f>
        <v>0</v>
      </c>
      <c r="G32" s="57">
        <f>SUM(G26:G31)</f>
        <v>0</v>
      </c>
      <c r="H32" s="57">
        <f>SUM(H26:H31)</f>
        <v>0</v>
      </c>
      <c r="I32" s="56">
        <v>21</v>
      </c>
      <c r="J32" s="212"/>
    </row>
    <row r="33" spans="1:10" s="55" customFormat="1" ht="12" customHeight="1" x14ac:dyDescent="0.25">
      <c r="A33" s="16" t="s">
        <v>1</v>
      </c>
      <c r="B33" s="614"/>
      <c r="C33" s="614"/>
      <c r="D33" s="614"/>
      <c r="E33" s="54" t="s">
        <v>141</v>
      </c>
      <c r="F33" s="615"/>
      <c r="G33" s="615"/>
      <c r="H33" s="615"/>
      <c r="I33" s="16" t="s">
        <v>1</v>
      </c>
      <c r="J33" s="211"/>
    </row>
    <row r="34" spans="1:10" s="55" customFormat="1" ht="12" customHeight="1" x14ac:dyDescent="0.25">
      <c r="A34" s="19">
        <v>22</v>
      </c>
      <c r="B34" s="146"/>
      <c r="C34" s="146"/>
      <c r="D34" s="146"/>
      <c r="E34" s="21">
        <v>22</v>
      </c>
      <c r="F34" s="20"/>
      <c r="G34" s="20"/>
      <c r="H34" s="20"/>
      <c r="I34" s="19">
        <v>22</v>
      </c>
      <c r="J34" s="211"/>
    </row>
    <row r="35" spans="1:10" s="55" customFormat="1" ht="12" customHeight="1" x14ac:dyDescent="0.25">
      <c r="A35" s="19">
        <v>23</v>
      </c>
      <c r="B35" s="146"/>
      <c r="C35" s="146"/>
      <c r="D35" s="146"/>
      <c r="E35" s="21" t="s">
        <v>164</v>
      </c>
      <c r="F35" s="20"/>
      <c r="G35" s="20"/>
      <c r="H35" s="20"/>
      <c r="I35" s="19">
        <v>23</v>
      </c>
      <c r="J35" s="211"/>
    </row>
    <row r="36" spans="1:10" s="55" customFormat="1" ht="12" customHeight="1" x14ac:dyDescent="0.25">
      <c r="A36" s="19">
        <v>24</v>
      </c>
      <c r="B36" s="146"/>
      <c r="C36" s="146"/>
      <c r="D36" s="146"/>
      <c r="E36" s="21">
        <v>24</v>
      </c>
      <c r="F36" s="20"/>
      <c r="G36" s="20"/>
      <c r="H36" s="20"/>
      <c r="I36" s="19">
        <v>24</v>
      </c>
      <c r="J36" s="211"/>
    </row>
    <row r="37" spans="1:10" s="59" customFormat="1" ht="12" customHeight="1" x14ac:dyDescent="0.25">
      <c r="A37" s="56">
        <v>25</v>
      </c>
      <c r="B37" s="153">
        <f>SUM(B34:B36)</f>
        <v>0</v>
      </c>
      <c r="C37" s="153">
        <f>SUM(C34:C36)</f>
        <v>0</v>
      </c>
      <c r="D37" s="153">
        <f>SUM(D34:D36)</f>
        <v>0</v>
      </c>
      <c r="E37" s="58" t="s">
        <v>146</v>
      </c>
      <c r="F37" s="60">
        <f>SUM(F34:F36)</f>
        <v>0</v>
      </c>
      <c r="G37" s="60">
        <f>SUM(G34:G36)</f>
        <v>0</v>
      </c>
      <c r="H37" s="60">
        <f>SUM(H34:H36)</f>
        <v>0</v>
      </c>
      <c r="I37" s="56">
        <v>25</v>
      </c>
      <c r="J37" s="212"/>
    </row>
    <row r="38" spans="1:10" s="55" customFormat="1" ht="12" customHeight="1" x14ac:dyDescent="0.25">
      <c r="A38" s="19"/>
      <c r="B38" s="159"/>
      <c r="C38" s="154"/>
      <c r="D38" s="146"/>
      <c r="E38" s="56" t="s">
        <v>147</v>
      </c>
      <c r="F38" s="61"/>
      <c r="G38" s="61"/>
      <c r="H38" s="61"/>
      <c r="I38" s="19"/>
      <c r="J38" s="211"/>
    </row>
    <row r="39" spans="1:10" s="55" customFormat="1" ht="12" customHeight="1" x14ac:dyDescent="0.25">
      <c r="A39" s="19">
        <v>26</v>
      </c>
      <c r="B39" s="146"/>
      <c r="C39" s="146"/>
      <c r="D39" s="193"/>
      <c r="E39" s="19" t="s">
        <v>350</v>
      </c>
      <c r="F39" s="22"/>
      <c r="G39" s="22"/>
      <c r="H39" s="22"/>
      <c r="I39" s="19">
        <v>26</v>
      </c>
      <c r="J39" s="211"/>
    </row>
    <row r="40" spans="1:10" s="55" customFormat="1" ht="12" customHeight="1" thickBot="1" x14ac:dyDescent="0.3">
      <c r="A40" s="23">
        <v>27</v>
      </c>
      <c r="B40" s="155"/>
      <c r="C40" s="155"/>
      <c r="D40" s="147"/>
      <c r="E40" s="64" t="s">
        <v>149</v>
      </c>
      <c r="F40" s="63"/>
      <c r="G40" s="63"/>
      <c r="H40" s="63"/>
      <c r="I40" s="23">
        <v>27</v>
      </c>
      <c r="J40" s="211"/>
    </row>
    <row r="41" spans="1:10" s="59" customFormat="1" ht="22.2" customHeight="1" thickBot="1" x14ac:dyDescent="0.3">
      <c r="A41" s="65">
        <v>28</v>
      </c>
      <c r="B41" s="156">
        <f>+B16+B24+B32+B37+B39</f>
        <v>26300</v>
      </c>
      <c r="C41" s="156">
        <f>+C16+C24+C32+C37+C39+C40</f>
        <v>21093</v>
      </c>
      <c r="D41" s="156">
        <f>+D16+D24+D32+D37+D38+D39+D40</f>
        <v>26850</v>
      </c>
      <c r="E41" s="66" t="s">
        <v>150</v>
      </c>
      <c r="F41" s="28">
        <f>+F16+F24+F32+F37+F38+F39+F40</f>
        <v>26850</v>
      </c>
      <c r="G41" s="28">
        <f>+G16+G24+G32+G37+G38+G39+G40</f>
        <v>26850</v>
      </c>
      <c r="H41" s="28">
        <f>+H16+H24+H32+H37+H38+H39+H40</f>
        <v>26850</v>
      </c>
      <c r="I41" s="67">
        <v>28</v>
      </c>
      <c r="J41" s="213"/>
    </row>
    <row r="42" spans="1:10" s="55" customFormat="1" ht="12" customHeight="1" x14ac:dyDescent="0.3">
      <c r="A42" s="34"/>
      <c r="B42" s="69" t="s">
        <v>151</v>
      </c>
      <c r="C42" s="34"/>
      <c r="D42" s="35"/>
      <c r="E42" s="2"/>
      <c r="F42" s="2"/>
      <c r="G42" s="2"/>
      <c r="H42" s="2"/>
      <c r="I42" s="2"/>
      <c r="J42" s="210"/>
    </row>
    <row r="43" spans="1:10" s="55" customFormat="1" ht="12" customHeight="1" x14ac:dyDescent="0.3">
      <c r="A43" s="34"/>
      <c r="B43" s="34"/>
      <c r="C43" s="34"/>
      <c r="D43" s="35"/>
      <c r="E43" s="2"/>
      <c r="F43" s="2"/>
      <c r="G43" s="2"/>
      <c r="H43" s="2"/>
      <c r="I43" s="2"/>
      <c r="J43" s="210"/>
    </row>
    <row r="44" spans="1:10" s="55" customFormat="1" ht="20.100000000000001" customHeight="1" x14ac:dyDescent="0.3">
      <c r="A44" s="34"/>
      <c r="B44" s="34"/>
      <c r="C44" s="34"/>
      <c r="D44" s="35"/>
      <c r="E44" s="2"/>
      <c r="F44" s="2"/>
      <c r="G44" s="2"/>
      <c r="H44" s="2"/>
      <c r="I44" s="2"/>
      <c r="J44" s="210"/>
    </row>
    <row r="45" spans="1:10" ht="15" customHeight="1" x14ac:dyDescent="0.3"/>
    <row r="46" spans="1:10" ht="10.95" hidden="1" customHeight="1" x14ac:dyDescent="0.3"/>
    <row r="47" spans="1:10" ht="10.95" hidden="1" customHeight="1" x14ac:dyDescent="0.3"/>
    <row r="48" spans="1:10" ht="10.95" hidden="1" customHeight="1" x14ac:dyDescent="0.3"/>
    <row r="49" ht="10.95" hidden="1" customHeight="1" x14ac:dyDescent="0.3"/>
    <row r="50" ht="10.95" hidden="1" customHeight="1" x14ac:dyDescent="0.3"/>
    <row r="51" ht="10.95" hidden="1" customHeight="1" x14ac:dyDescent="0.3"/>
    <row r="52" ht="10.95" hidden="1" customHeight="1" x14ac:dyDescent="0.3"/>
    <row r="53" ht="10.95" hidden="1" customHeight="1" x14ac:dyDescent="0.3"/>
    <row r="54" ht="10.95" hidden="1" customHeight="1" x14ac:dyDescent="0.3"/>
    <row r="55" ht="10.199999999999999" hidden="1" customHeight="1" x14ac:dyDescent="0.3"/>
    <row r="56" ht="10.199999999999999" hidden="1" customHeight="1" x14ac:dyDescent="0.3"/>
    <row r="57" ht="10.199999999999999" hidden="1" customHeight="1" x14ac:dyDescent="0.3"/>
    <row r="58" ht="10.199999999999999" hidden="1" customHeight="1" x14ac:dyDescent="0.3"/>
    <row r="59" ht="10.199999999999999" hidden="1" customHeight="1" x14ac:dyDescent="0.3"/>
    <row r="60" ht="10.199999999999999" hidden="1" customHeight="1" x14ac:dyDescent="0.3"/>
    <row r="61" ht="10.199999999999999" hidden="1" customHeight="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row r="1696" hidden="1" x14ac:dyDescent="0.3"/>
    <row r="1697" hidden="1" x14ac:dyDescent="0.3"/>
    <row r="1698" hidden="1" x14ac:dyDescent="0.3"/>
    <row r="1699" hidden="1" x14ac:dyDescent="0.3"/>
    <row r="1700" hidden="1" x14ac:dyDescent="0.3"/>
    <row r="1701" hidden="1" x14ac:dyDescent="0.3"/>
    <row r="1702" hidden="1" x14ac:dyDescent="0.3"/>
    <row r="1703" hidden="1" x14ac:dyDescent="0.3"/>
    <row r="1704" hidden="1" x14ac:dyDescent="0.3"/>
    <row r="1705" hidden="1" x14ac:dyDescent="0.3"/>
    <row r="1706" hidden="1" x14ac:dyDescent="0.3"/>
    <row r="1707" hidden="1" x14ac:dyDescent="0.3"/>
    <row r="1708" hidden="1" x14ac:dyDescent="0.3"/>
    <row r="1709" hidden="1" x14ac:dyDescent="0.3"/>
    <row r="1710" hidden="1" x14ac:dyDescent="0.3"/>
    <row r="1711" hidden="1" x14ac:dyDescent="0.3"/>
    <row r="1712" hidden="1" x14ac:dyDescent="0.3"/>
    <row r="1713" hidden="1" x14ac:dyDescent="0.3"/>
    <row r="1714" hidden="1" x14ac:dyDescent="0.3"/>
    <row r="1715" hidden="1" x14ac:dyDescent="0.3"/>
    <row r="1716" hidden="1" x14ac:dyDescent="0.3"/>
    <row r="1717" hidden="1" x14ac:dyDescent="0.3"/>
    <row r="1718" hidden="1" x14ac:dyDescent="0.3"/>
    <row r="1719" hidden="1" x14ac:dyDescent="0.3"/>
    <row r="1720" hidden="1" x14ac:dyDescent="0.3"/>
    <row r="1721" hidden="1" x14ac:dyDescent="0.3"/>
    <row r="1722" hidden="1" x14ac:dyDescent="0.3"/>
    <row r="1723" hidden="1" x14ac:dyDescent="0.3"/>
    <row r="1724" hidden="1" x14ac:dyDescent="0.3"/>
    <row r="1725" hidden="1" x14ac:dyDescent="0.3"/>
    <row r="1726" hidden="1" x14ac:dyDescent="0.3"/>
    <row r="1727" hidden="1" x14ac:dyDescent="0.3"/>
    <row r="1728" hidden="1" x14ac:dyDescent="0.3"/>
    <row r="1729" hidden="1" x14ac:dyDescent="0.3"/>
    <row r="1730" hidden="1" x14ac:dyDescent="0.3"/>
    <row r="1731" hidden="1" x14ac:dyDescent="0.3"/>
    <row r="1732" hidden="1" x14ac:dyDescent="0.3"/>
    <row r="1733" hidden="1" x14ac:dyDescent="0.3"/>
    <row r="1734" hidden="1" x14ac:dyDescent="0.3"/>
    <row r="1735" hidden="1" x14ac:dyDescent="0.3"/>
    <row r="1736" hidden="1" x14ac:dyDescent="0.3"/>
    <row r="1737" hidden="1" x14ac:dyDescent="0.3"/>
    <row r="1738" hidden="1" x14ac:dyDescent="0.3"/>
    <row r="1739" hidden="1" x14ac:dyDescent="0.3"/>
    <row r="1740" hidden="1" x14ac:dyDescent="0.3"/>
    <row r="1741" hidden="1" x14ac:dyDescent="0.3"/>
    <row r="1742" hidden="1" x14ac:dyDescent="0.3"/>
    <row r="1743" hidden="1" x14ac:dyDescent="0.3"/>
    <row r="1744" hidden="1" x14ac:dyDescent="0.3"/>
    <row r="1745" hidden="1" x14ac:dyDescent="0.3"/>
    <row r="1746" hidden="1" x14ac:dyDescent="0.3"/>
    <row r="1747" hidden="1" x14ac:dyDescent="0.3"/>
    <row r="1748" hidden="1" x14ac:dyDescent="0.3"/>
    <row r="1749" hidden="1" x14ac:dyDescent="0.3"/>
    <row r="1750" hidden="1" x14ac:dyDescent="0.3"/>
    <row r="1751" hidden="1" x14ac:dyDescent="0.3"/>
    <row r="1752" hidden="1" x14ac:dyDescent="0.3"/>
    <row r="1753" hidden="1" x14ac:dyDescent="0.3"/>
    <row r="1754" hidden="1" x14ac:dyDescent="0.3"/>
    <row r="1755" hidden="1" x14ac:dyDescent="0.3"/>
    <row r="1756" hidden="1" x14ac:dyDescent="0.3"/>
    <row r="1757" hidden="1" x14ac:dyDescent="0.3"/>
    <row r="1758" hidden="1" x14ac:dyDescent="0.3"/>
    <row r="1759" hidden="1" x14ac:dyDescent="0.3"/>
    <row r="1760" hidden="1" x14ac:dyDescent="0.3"/>
    <row r="1761" hidden="1" x14ac:dyDescent="0.3"/>
    <row r="1762" hidden="1" x14ac:dyDescent="0.3"/>
    <row r="1763" hidden="1" x14ac:dyDescent="0.3"/>
    <row r="1764" hidden="1" x14ac:dyDescent="0.3"/>
    <row r="1765" hidden="1" x14ac:dyDescent="0.3"/>
    <row r="1766" hidden="1" x14ac:dyDescent="0.3"/>
    <row r="1767" hidden="1" x14ac:dyDescent="0.3"/>
    <row r="1768" hidden="1" x14ac:dyDescent="0.3"/>
    <row r="1769" hidden="1" x14ac:dyDescent="0.3"/>
    <row r="1770" hidden="1" x14ac:dyDescent="0.3"/>
    <row r="1771" hidden="1" x14ac:dyDescent="0.3"/>
    <row r="1772" hidden="1" x14ac:dyDescent="0.3"/>
    <row r="1773" hidden="1" x14ac:dyDescent="0.3"/>
    <row r="1774" hidden="1" x14ac:dyDescent="0.3"/>
    <row r="1775" hidden="1" x14ac:dyDescent="0.3"/>
    <row r="1776" hidden="1" x14ac:dyDescent="0.3"/>
    <row r="1777" hidden="1" x14ac:dyDescent="0.3"/>
    <row r="1778" hidden="1" x14ac:dyDescent="0.3"/>
    <row r="1779" hidden="1" x14ac:dyDescent="0.3"/>
    <row r="1780" hidden="1" x14ac:dyDescent="0.3"/>
    <row r="1781" hidden="1" x14ac:dyDescent="0.3"/>
    <row r="1782" hidden="1" x14ac:dyDescent="0.3"/>
    <row r="1783" hidden="1" x14ac:dyDescent="0.3"/>
    <row r="1784" hidden="1" x14ac:dyDescent="0.3"/>
    <row r="1785" hidden="1" x14ac:dyDescent="0.3"/>
    <row r="1786" hidden="1" x14ac:dyDescent="0.3"/>
    <row r="1787" hidden="1" x14ac:dyDescent="0.3"/>
    <row r="1788" hidden="1" x14ac:dyDescent="0.3"/>
    <row r="1789" hidden="1" x14ac:dyDescent="0.3"/>
    <row r="1790" hidden="1" x14ac:dyDescent="0.3"/>
    <row r="1791" hidden="1" x14ac:dyDescent="0.3"/>
    <row r="1792" hidden="1" x14ac:dyDescent="0.3"/>
    <row r="1793" hidden="1" x14ac:dyDescent="0.3"/>
    <row r="1794" hidden="1" x14ac:dyDescent="0.3"/>
    <row r="1795" hidden="1" x14ac:dyDescent="0.3"/>
    <row r="1796" hidden="1" x14ac:dyDescent="0.3"/>
    <row r="1797" hidden="1" x14ac:dyDescent="0.3"/>
    <row r="1798" hidden="1" x14ac:dyDescent="0.3"/>
    <row r="1799" hidden="1" x14ac:dyDescent="0.3"/>
    <row r="1800" hidden="1" x14ac:dyDescent="0.3"/>
    <row r="1801" hidden="1" x14ac:dyDescent="0.3"/>
    <row r="1802" hidden="1" x14ac:dyDescent="0.3"/>
    <row r="1803" hidden="1" x14ac:dyDescent="0.3"/>
    <row r="1804" hidden="1" x14ac:dyDescent="0.3"/>
    <row r="1805" hidden="1" x14ac:dyDescent="0.3"/>
    <row r="1806" hidden="1" x14ac:dyDescent="0.3"/>
    <row r="1807" hidden="1" x14ac:dyDescent="0.3"/>
    <row r="1808" hidden="1" x14ac:dyDescent="0.3"/>
    <row r="1809" hidden="1" x14ac:dyDescent="0.3"/>
    <row r="1810" hidden="1" x14ac:dyDescent="0.3"/>
    <row r="1811" hidden="1" x14ac:dyDescent="0.3"/>
    <row r="1812" hidden="1" x14ac:dyDescent="0.3"/>
    <row r="1813" hidden="1" x14ac:dyDescent="0.3"/>
    <row r="1814" hidden="1" x14ac:dyDescent="0.3"/>
    <row r="1815" hidden="1" x14ac:dyDescent="0.3"/>
    <row r="1816" hidden="1" x14ac:dyDescent="0.3"/>
    <row r="1817" hidden="1" x14ac:dyDescent="0.3"/>
    <row r="1818" hidden="1" x14ac:dyDescent="0.3"/>
    <row r="1819" hidden="1" x14ac:dyDescent="0.3"/>
    <row r="1820" hidden="1" x14ac:dyDescent="0.3"/>
    <row r="1821" hidden="1" x14ac:dyDescent="0.3"/>
    <row r="1822" hidden="1" x14ac:dyDescent="0.3"/>
    <row r="1823" hidden="1" x14ac:dyDescent="0.3"/>
    <row r="1824" hidden="1" x14ac:dyDescent="0.3"/>
    <row r="1825" hidden="1" x14ac:dyDescent="0.3"/>
    <row r="1826" hidden="1" x14ac:dyDescent="0.3"/>
    <row r="1827" hidden="1" x14ac:dyDescent="0.3"/>
    <row r="1828" hidden="1" x14ac:dyDescent="0.3"/>
    <row r="1829" hidden="1" x14ac:dyDescent="0.3"/>
    <row r="1830" hidden="1" x14ac:dyDescent="0.3"/>
    <row r="1831" hidden="1" x14ac:dyDescent="0.3"/>
    <row r="1832" hidden="1" x14ac:dyDescent="0.3"/>
    <row r="1833" hidden="1" x14ac:dyDescent="0.3"/>
    <row r="1834" hidden="1" x14ac:dyDescent="0.3"/>
    <row r="1835" hidden="1" x14ac:dyDescent="0.3"/>
    <row r="1836" hidden="1" x14ac:dyDescent="0.3"/>
    <row r="1837" hidden="1" x14ac:dyDescent="0.3"/>
    <row r="1838" hidden="1" x14ac:dyDescent="0.3"/>
    <row r="1839" hidden="1" x14ac:dyDescent="0.3"/>
    <row r="1840" hidden="1" x14ac:dyDescent="0.3"/>
    <row r="1841" hidden="1" x14ac:dyDescent="0.3"/>
    <row r="1842" hidden="1" x14ac:dyDescent="0.3"/>
    <row r="1843" hidden="1" x14ac:dyDescent="0.3"/>
    <row r="1844" hidden="1" x14ac:dyDescent="0.3"/>
    <row r="1845" hidden="1" x14ac:dyDescent="0.3"/>
    <row r="1846" hidden="1" x14ac:dyDescent="0.3"/>
    <row r="1847" hidden="1" x14ac:dyDescent="0.3"/>
    <row r="1848" hidden="1" x14ac:dyDescent="0.3"/>
    <row r="1849" hidden="1" x14ac:dyDescent="0.3"/>
    <row r="1850" hidden="1" x14ac:dyDescent="0.3"/>
    <row r="1851" hidden="1" x14ac:dyDescent="0.3"/>
    <row r="1852" hidden="1" x14ac:dyDescent="0.3"/>
    <row r="1853" hidden="1" x14ac:dyDescent="0.3"/>
    <row r="1854" hidden="1" x14ac:dyDescent="0.3"/>
    <row r="1855" hidden="1" x14ac:dyDescent="0.3"/>
    <row r="1856" hidden="1" x14ac:dyDescent="0.3"/>
    <row r="1857" hidden="1" x14ac:dyDescent="0.3"/>
    <row r="1858" hidden="1" x14ac:dyDescent="0.3"/>
    <row r="1859" hidden="1" x14ac:dyDescent="0.3"/>
    <row r="1860" hidden="1" x14ac:dyDescent="0.3"/>
    <row r="1861" hidden="1" x14ac:dyDescent="0.3"/>
    <row r="1862" hidden="1" x14ac:dyDescent="0.3"/>
    <row r="1863" hidden="1" x14ac:dyDescent="0.3"/>
    <row r="1864" hidden="1" x14ac:dyDescent="0.3"/>
    <row r="1865" hidden="1" x14ac:dyDescent="0.3"/>
    <row r="1866" hidden="1" x14ac:dyDescent="0.3"/>
    <row r="1867" hidden="1" x14ac:dyDescent="0.3"/>
    <row r="1868" hidden="1" x14ac:dyDescent="0.3"/>
    <row r="1869" hidden="1" x14ac:dyDescent="0.3"/>
    <row r="1870" hidden="1" x14ac:dyDescent="0.3"/>
    <row r="1871" hidden="1" x14ac:dyDescent="0.3"/>
    <row r="1872" hidden="1" x14ac:dyDescent="0.3"/>
    <row r="1873" hidden="1" x14ac:dyDescent="0.3"/>
    <row r="1874" hidden="1" x14ac:dyDescent="0.3"/>
    <row r="1875" hidden="1" x14ac:dyDescent="0.3"/>
    <row r="1876" hidden="1" x14ac:dyDescent="0.3"/>
    <row r="1877" hidden="1" x14ac:dyDescent="0.3"/>
    <row r="1878" hidden="1" x14ac:dyDescent="0.3"/>
    <row r="1879" hidden="1" x14ac:dyDescent="0.3"/>
    <row r="1880" hidden="1" x14ac:dyDescent="0.3"/>
    <row r="1881" hidden="1" x14ac:dyDescent="0.3"/>
    <row r="1882" hidden="1" x14ac:dyDescent="0.3"/>
    <row r="1883" hidden="1" x14ac:dyDescent="0.3"/>
    <row r="1884" hidden="1" x14ac:dyDescent="0.3"/>
    <row r="1885" hidden="1" x14ac:dyDescent="0.3"/>
    <row r="1886" hidden="1" x14ac:dyDescent="0.3"/>
    <row r="1887" hidden="1" x14ac:dyDescent="0.3"/>
    <row r="1888" hidden="1" x14ac:dyDescent="0.3"/>
    <row r="1889" hidden="1" x14ac:dyDescent="0.3"/>
    <row r="1890" hidden="1" x14ac:dyDescent="0.3"/>
    <row r="1891" hidden="1" x14ac:dyDescent="0.3"/>
    <row r="1892" hidden="1" x14ac:dyDescent="0.3"/>
    <row r="1893" hidden="1" x14ac:dyDescent="0.3"/>
    <row r="1894" hidden="1" x14ac:dyDescent="0.3"/>
    <row r="1895" hidden="1" x14ac:dyDescent="0.3"/>
    <row r="1896" hidden="1" x14ac:dyDescent="0.3"/>
    <row r="1897" hidden="1" x14ac:dyDescent="0.3"/>
    <row r="1898" hidden="1" x14ac:dyDescent="0.3"/>
    <row r="1899" hidden="1" x14ac:dyDescent="0.3"/>
    <row r="1900" hidden="1" x14ac:dyDescent="0.3"/>
    <row r="1901" hidden="1" x14ac:dyDescent="0.3"/>
    <row r="1902" hidden="1" x14ac:dyDescent="0.3"/>
    <row r="1903" hidden="1" x14ac:dyDescent="0.3"/>
    <row r="1904" hidden="1" x14ac:dyDescent="0.3"/>
    <row r="1905" hidden="1" x14ac:dyDescent="0.3"/>
    <row r="1906" hidden="1" x14ac:dyDescent="0.3"/>
    <row r="1907" hidden="1" x14ac:dyDescent="0.3"/>
    <row r="1908" hidden="1" x14ac:dyDescent="0.3"/>
    <row r="1909" hidden="1" x14ac:dyDescent="0.3"/>
    <row r="1910" hidden="1" x14ac:dyDescent="0.3"/>
    <row r="1911" hidden="1" x14ac:dyDescent="0.3"/>
    <row r="1912" hidden="1" x14ac:dyDescent="0.3"/>
    <row r="1913" hidden="1" x14ac:dyDescent="0.3"/>
    <row r="1914" hidden="1" x14ac:dyDescent="0.3"/>
    <row r="1915" hidden="1" x14ac:dyDescent="0.3"/>
    <row r="1916" hidden="1" x14ac:dyDescent="0.3"/>
    <row r="1917" hidden="1" x14ac:dyDescent="0.3"/>
    <row r="1918" hidden="1" x14ac:dyDescent="0.3"/>
    <row r="1919" hidden="1" x14ac:dyDescent="0.3"/>
    <row r="1920" hidden="1" x14ac:dyDescent="0.3"/>
    <row r="1921" hidden="1" x14ac:dyDescent="0.3"/>
    <row r="1922" hidden="1" x14ac:dyDescent="0.3"/>
    <row r="1923" hidden="1" x14ac:dyDescent="0.3"/>
    <row r="1924" hidden="1" x14ac:dyDescent="0.3"/>
    <row r="1925" hidden="1" x14ac:dyDescent="0.3"/>
    <row r="1926" hidden="1" x14ac:dyDescent="0.3"/>
    <row r="1927" hidden="1" x14ac:dyDescent="0.3"/>
    <row r="1928" hidden="1" x14ac:dyDescent="0.3"/>
    <row r="1929" hidden="1" x14ac:dyDescent="0.3"/>
    <row r="1930" hidden="1" x14ac:dyDescent="0.3"/>
    <row r="1931" hidden="1" x14ac:dyDescent="0.3"/>
    <row r="1932" hidden="1" x14ac:dyDescent="0.3"/>
    <row r="1933" hidden="1" x14ac:dyDescent="0.3"/>
    <row r="1934" hidden="1" x14ac:dyDescent="0.3"/>
    <row r="1935" hidden="1" x14ac:dyDescent="0.3"/>
    <row r="1936" hidden="1" x14ac:dyDescent="0.3"/>
    <row r="1937" hidden="1" x14ac:dyDescent="0.3"/>
    <row r="1938" hidden="1" x14ac:dyDescent="0.3"/>
    <row r="1939" hidden="1" x14ac:dyDescent="0.3"/>
    <row r="1940" hidden="1" x14ac:dyDescent="0.3"/>
    <row r="1941" hidden="1" x14ac:dyDescent="0.3"/>
    <row r="1942" hidden="1" x14ac:dyDescent="0.3"/>
    <row r="1943" hidden="1" x14ac:dyDescent="0.3"/>
    <row r="1944" hidden="1" x14ac:dyDescent="0.3"/>
    <row r="1945" hidden="1" x14ac:dyDescent="0.3"/>
    <row r="1946" hidden="1" x14ac:dyDescent="0.3"/>
    <row r="1947" hidden="1" x14ac:dyDescent="0.3"/>
    <row r="1948" hidden="1" x14ac:dyDescent="0.3"/>
    <row r="1949" hidden="1" x14ac:dyDescent="0.3"/>
    <row r="1950" hidden="1" x14ac:dyDescent="0.3"/>
    <row r="1951" hidden="1" x14ac:dyDescent="0.3"/>
    <row r="1952" hidden="1" x14ac:dyDescent="0.3"/>
    <row r="1953" hidden="1" x14ac:dyDescent="0.3"/>
    <row r="1954" hidden="1" x14ac:dyDescent="0.3"/>
    <row r="1955" hidden="1" x14ac:dyDescent="0.3"/>
    <row r="1956" hidden="1" x14ac:dyDescent="0.3"/>
    <row r="1957" hidden="1" x14ac:dyDescent="0.3"/>
    <row r="1958" hidden="1" x14ac:dyDescent="0.3"/>
    <row r="1959" hidden="1" x14ac:dyDescent="0.3"/>
    <row r="1960" hidden="1" x14ac:dyDescent="0.3"/>
    <row r="1961" hidden="1" x14ac:dyDescent="0.3"/>
    <row r="1962" hidden="1" x14ac:dyDescent="0.3"/>
    <row r="1963" hidden="1" x14ac:dyDescent="0.3"/>
    <row r="1964" hidden="1" x14ac:dyDescent="0.3"/>
    <row r="1965" hidden="1" x14ac:dyDescent="0.3"/>
    <row r="1966" hidden="1" x14ac:dyDescent="0.3"/>
    <row r="1967" hidden="1" x14ac:dyDescent="0.3"/>
    <row r="1968" hidden="1" x14ac:dyDescent="0.3"/>
    <row r="1969" hidden="1" x14ac:dyDescent="0.3"/>
    <row r="1970" hidden="1" x14ac:dyDescent="0.3"/>
    <row r="1971" hidden="1" x14ac:dyDescent="0.3"/>
    <row r="1972" hidden="1" x14ac:dyDescent="0.3"/>
    <row r="1973" hidden="1" x14ac:dyDescent="0.3"/>
    <row r="1974" hidden="1" x14ac:dyDescent="0.3"/>
    <row r="1975" hidden="1" x14ac:dyDescent="0.3"/>
    <row r="1976" hidden="1" x14ac:dyDescent="0.3"/>
    <row r="1977" hidden="1" x14ac:dyDescent="0.3"/>
    <row r="1978" hidden="1" x14ac:dyDescent="0.3"/>
    <row r="1979" hidden="1" x14ac:dyDescent="0.3"/>
    <row r="1980" hidden="1" x14ac:dyDescent="0.3"/>
    <row r="1981" hidden="1" x14ac:dyDescent="0.3"/>
    <row r="1982" hidden="1" x14ac:dyDescent="0.3"/>
    <row r="1983" hidden="1" x14ac:dyDescent="0.3"/>
    <row r="1984" hidden="1" x14ac:dyDescent="0.3"/>
    <row r="1985" hidden="1" x14ac:dyDescent="0.3"/>
    <row r="1986" hidden="1" x14ac:dyDescent="0.3"/>
    <row r="1987" hidden="1" x14ac:dyDescent="0.3"/>
    <row r="1988" hidden="1" x14ac:dyDescent="0.3"/>
    <row r="1989" hidden="1" x14ac:dyDescent="0.3"/>
    <row r="1990" hidden="1" x14ac:dyDescent="0.3"/>
    <row r="1991" hidden="1" x14ac:dyDescent="0.3"/>
    <row r="1992" hidden="1" x14ac:dyDescent="0.3"/>
    <row r="1993" hidden="1" x14ac:dyDescent="0.3"/>
    <row r="1994" hidden="1" x14ac:dyDescent="0.3"/>
    <row r="1995" hidden="1" x14ac:dyDescent="0.3"/>
    <row r="1996" hidden="1" x14ac:dyDescent="0.3"/>
    <row r="1997" hidden="1" x14ac:dyDescent="0.3"/>
    <row r="1998" hidden="1" x14ac:dyDescent="0.3"/>
    <row r="1999" hidden="1" x14ac:dyDescent="0.3"/>
    <row r="2000" hidden="1" x14ac:dyDescent="0.3"/>
    <row r="2001" hidden="1" x14ac:dyDescent="0.3"/>
    <row r="2002" hidden="1" x14ac:dyDescent="0.3"/>
    <row r="2003" hidden="1" x14ac:dyDescent="0.3"/>
    <row r="2004" hidden="1" x14ac:dyDescent="0.3"/>
    <row r="2005" hidden="1" x14ac:dyDescent="0.3"/>
    <row r="2006" hidden="1" x14ac:dyDescent="0.3"/>
    <row r="2007" hidden="1" x14ac:dyDescent="0.3"/>
    <row r="2008" hidden="1" x14ac:dyDescent="0.3"/>
    <row r="2009" hidden="1" x14ac:dyDescent="0.3"/>
    <row r="2010" hidden="1" x14ac:dyDescent="0.3"/>
    <row r="2011" hidden="1" x14ac:dyDescent="0.3"/>
    <row r="2012" hidden="1" x14ac:dyDescent="0.3"/>
    <row r="2013" hidden="1" x14ac:dyDescent="0.3"/>
    <row r="2014" hidden="1" x14ac:dyDescent="0.3"/>
    <row r="2015" hidden="1" x14ac:dyDescent="0.3"/>
    <row r="2016" hidden="1" x14ac:dyDescent="0.3"/>
    <row r="2017" hidden="1" x14ac:dyDescent="0.3"/>
    <row r="2018" hidden="1" x14ac:dyDescent="0.3"/>
    <row r="2019" hidden="1" x14ac:dyDescent="0.3"/>
    <row r="2020" hidden="1" x14ac:dyDescent="0.3"/>
    <row r="2021" hidden="1" x14ac:dyDescent="0.3"/>
    <row r="2022" hidden="1" x14ac:dyDescent="0.3"/>
    <row r="2023" hidden="1" x14ac:dyDescent="0.3"/>
    <row r="2024" hidden="1" x14ac:dyDescent="0.3"/>
    <row r="2025" hidden="1" x14ac:dyDescent="0.3"/>
    <row r="2026" hidden="1" x14ac:dyDescent="0.3"/>
    <row r="2027" hidden="1" x14ac:dyDescent="0.3"/>
    <row r="2028" hidden="1" x14ac:dyDescent="0.3"/>
    <row r="2029" hidden="1" x14ac:dyDescent="0.3"/>
    <row r="2030" hidden="1" x14ac:dyDescent="0.3"/>
    <row r="2031" hidden="1" x14ac:dyDescent="0.3"/>
    <row r="2032" hidden="1" x14ac:dyDescent="0.3"/>
    <row r="2033" hidden="1" x14ac:dyDescent="0.3"/>
    <row r="2034" hidden="1" x14ac:dyDescent="0.3"/>
    <row r="2035" hidden="1" x14ac:dyDescent="0.3"/>
    <row r="2036" hidden="1" x14ac:dyDescent="0.3"/>
    <row r="2037" hidden="1" x14ac:dyDescent="0.3"/>
    <row r="2038" hidden="1" x14ac:dyDescent="0.3"/>
    <row r="2039" hidden="1" x14ac:dyDescent="0.3"/>
    <row r="2040" hidden="1" x14ac:dyDescent="0.3"/>
    <row r="2041" hidden="1" x14ac:dyDescent="0.3"/>
    <row r="2042" hidden="1" x14ac:dyDescent="0.3"/>
    <row r="2043" hidden="1" x14ac:dyDescent="0.3"/>
    <row r="2044" hidden="1" x14ac:dyDescent="0.3"/>
    <row r="2045" hidden="1" x14ac:dyDescent="0.3"/>
    <row r="2046" hidden="1" x14ac:dyDescent="0.3"/>
    <row r="2047" hidden="1" x14ac:dyDescent="0.3"/>
    <row r="2048" hidden="1" x14ac:dyDescent="0.3"/>
    <row r="2049" hidden="1" x14ac:dyDescent="0.3"/>
    <row r="2050" hidden="1" x14ac:dyDescent="0.3"/>
    <row r="2051" hidden="1" x14ac:dyDescent="0.3"/>
    <row r="2052" hidden="1" x14ac:dyDescent="0.3"/>
    <row r="2053" hidden="1" x14ac:dyDescent="0.3"/>
    <row r="2054" hidden="1" x14ac:dyDescent="0.3"/>
    <row r="2055" hidden="1" x14ac:dyDescent="0.3"/>
    <row r="2056" hidden="1" x14ac:dyDescent="0.3"/>
    <row r="2057" hidden="1" x14ac:dyDescent="0.3"/>
    <row r="2058" hidden="1" x14ac:dyDescent="0.3"/>
    <row r="2059" hidden="1" x14ac:dyDescent="0.3"/>
    <row r="2060" hidden="1" x14ac:dyDescent="0.3"/>
    <row r="2061" hidden="1" x14ac:dyDescent="0.3"/>
    <row r="2062" hidden="1" x14ac:dyDescent="0.3"/>
    <row r="2063" hidden="1" x14ac:dyDescent="0.3"/>
    <row r="2064" hidden="1" x14ac:dyDescent="0.3"/>
    <row r="2065" hidden="1" x14ac:dyDescent="0.3"/>
    <row r="2066" hidden="1" x14ac:dyDescent="0.3"/>
    <row r="2067" hidden="1" x14ac:dyDescent="0.3"/>
    <row r="2068" hidden="1" x14ac:dyDescent="0.3"/>
    <row r="2069" hidden="1" x14ac:dyDescent="0.3"/>
    <row r="2070" hidden="1" x14ac:dyDescent="0.3"/>
    <row r="2071" hidden="1" x14ac:dyDescent="0.3"/>
    <row r="2072" hidden="1" x14ac:dyDescent="0.3"/>
    <row r="2073" hidden="1" x14ac:dyDescent="0.3"/>
    <row r="2074" hidden="1" x14ac:dyDescent="0.3"/>
    <row r="2075" hidden="1" x14ac:dyDescent="0.3"/>
    <row r="2076" hidden="1" x14ac:dyDescent="0.3"/>
    <row r="2077" hidden="1" x14ac:dyDescent="0.3"/>
    <row r="2078" hidden="1" x14ac:dyDescent="0.3"/>
    <row r="2079" hidden="1" x14ac:dyDescent="0.3"/>
    <row r="2080" hidden="1" x14ac:dyDescent="0.3"/>
    <row r="2081" hidden="1" x14ac:dyDescent="0.3"/>
    <row r="2082" hidden="1" x14ac:dyDescent="0.3"/>
    <row r="2083" hidden="1" x14ac:dyDescent="0.3"/>
    <row r="2084" hidden="1" x14ac:dyDescent="0.3"/>
    <row r="2085" hidden="1" x14ac:dyDescent="0.3"/>
    <row r="2086" hidden="1" x14ac:dyDescent="0.3"/>
    <row r="2087" hidden="1" x14ac:dyDescent="0.3"/>
    <row r="2088" hidden="1" x14ac:dyDescent="0.3"/>
    <row r="2089" hidden="1" x14ac:dyDescent="0.3"/>
    <row r="2090" hidden="1" x14ac:dyDescent="0.3"/>
    <row r="2091" hidden="1" x14ac:dyDescent="0.3"/>
    <row r="2092" hidden="1" x14ac:dyDescent="0.3"/>
    <row r="2093" hidden="1" x14ac:dyDescent="0.3"/>
    <row r="2094" hidden="1" x14ac:dyDescent="0.3"/>
    <row r="2095" hidden="1" x14ac:dyDescent="0.3"/>
    <row r="2096" hidden="1" x14ac:dyDescent="0.3"/>
    <row r="2097" hidden="1" x14ac:dyDescent="0.3"/>
    <row r="2098" hidden="1" x14ac:dyDescent="0.3"/>
    <row r="2099" hidden="1" x14ac:dyDescent="0.3"/>
    <row r="2100" hidden="1" x14ac:dyDescent="0.3"/>
    <row r="2101" hidden="1" x14ac:dyDescent="0.3"/>
    <row r="2102" hidden="1" x14ac:dyDescent="0.3"/>
    <row r="2103" hidden="1" x14ac:dyDescent="0.3"/>
    <row r="2104" hidden="1" x14ac:dyDescent="0.3"/>
    <row r="2105" hidden="1" x14ac:dyDescent="0.3"/>
    <row r="2106" hidden="1" x14ac:dyDescent="0.3"/>
    <row r="2107" hidden="1" x14ac:dyDescent="0.3"/>
    <row r="2108" hidden="1" x14ac:dyDescent="0.3"/>
    <row r="2109" hidden="1" x14ac:dyDescent="0.3"/>
    <row r="2110" hidden="1" x14ac:dyDescent="0.3"/>
    <row r="2111" hidden="1" x14ac:dyDescent="0.3"/>
    <row r="2112" hidden="1" x14ac:dyDescent="0.3"/>
    <row r="2113" hidden="1" x14ac:dyDescent="0.3"/>
    <row r="2114" hidden="1" x14ac:dyDescent="0.3"/>
    <row r="2115" hidden="1" x14ac:dyDescent="0.3"/>
    <row r="2116" hidden="1" x14ac:dyDescent="0.3"/>
    <row r="2117" hidden="1" x14ac:dyDescent="0.3"/>
    <row r="2118" hidden="1" x14ac:dyDescent="0.3"/>
    <row r="2119" hidden="1" x14ac:dyDescent="0.3"/>
    <row r="2120" hidden="1" x14ac:dyDescent="0.3"/>
    <row r="2121" hidden="1" x14ac:dyDescent="0.3"/>
    <row r="2122" hidden="1" x14ac:dyDescent="0.3"/>
    <row r="2123" hidden="1" x14ac:dyDescent="0.3"/>
    <row r="2124" hidden="1" x14ac:dyDescent="0.3"/>
    <row r="2125" hidden="1" x14ac:dyDescent="0.3"/>
    <row r="2126" hidden="1" x14ac:dyDescent="0.3"/>
    <row r="2127" hidden="1" x14ac:dyDescent="0.3"/>
    <row r="2128" hidden="1" x14ac:dyDescent="0.3"/>
    <row r="2129" hidden="1" x14ac:dyDescent="0.3"/>
    <row r="2130" hidden="1" x14ac:dyDescent="0.3"/>
    <row r="2131" hidden="1" x14ac:dyDescent="0.3"/>
    <row r="2132" hidden="1" x14ac:dyDescent="0.3"/>
    <row r="2133" hidden="1" x14ac:dyDescent="0.3"/>
    <row r="2134" hidden="1" x14ac:dyDescent="0.3"/>
    <row r="2135" hidden="1" x14ac:dyDescent="0.3"/>
    <row r="2136" hidden="1" x14ac:dyDescent="0.3"/>
    <row r="2137" hidden="1" x14ac:dyDescent="0.3"/>
    <row r="2138" hidden="1" x14ac:dyDescent="0.3"/>
    <row r="2139" hidden="1" x14ac:dyDescent="0.3"/>
    <row r="2140" hidden="1" x14ac:dyDescent="0.3"/>
    <row r="2141" hidden="1" x14ac:dyDescent="0.3"/>
    <row r="2142" hidden="1" x14ac:dyDescent="0.3"/>
    <row r="2143" hidden="1" x14ac:dyDescent="0.3"/>
    <row r="2144" hidden="1" x14ac:dyDescent="0.3"/>
    <row r="2145" hidden="1" x14ac:dyDescent="0.3"/>
    <row r="2146" hidden="1" x14ac:dyDescent="0.3"/>
    <row r="2147" hidden="1" x14ac:dyDescent="0.3"/>
    <row r="2148" hidden="1" x14ac:dyDescent="0.3"/>
    <row r="2149" hidden="1" x14ac:dyDescent="0.3"/>
    <row r="2150" hidden="1" x14ac:dyDescent="0.3"/>
    <row r="2151" hidden="1" x14ac:dyDescent="0.3"/>
    <row r="2152" hidden="1" x14ac:dyDescent="0.3"/>
    <row r="2153" hidden="1" x14ac:dyDescent="0.3"/>
    <row r="2154" hidden="1" x14ac:dyDescent="0.3"/>
    <row r="2155" hidden="1" x14ac:dyDescent="0.3"/>
    <row r="2156" hidden="1" x14ac:dyDescent="0.3"/>
    <row r="2157" hidden="1" x14ac:dyDescent="0.3"/>
    <row r="2158" hidden="1" x14ac:dyDescent="0.3"/>
    <row r="2159" hidden="1" x14ac:dyDescent="0.3"/>
    <row r="2160" hidden="1" x14ac:dyDescent="0.3"/>
    <row r="2161" hidden="1" x14ac:dyDescent="0.3"/>
    <row r="2162" hidden="1" x14ac:dyDescent="0.3"/>
    <row r="2163" hidden="1" x14ac:dyDescent="0.3"/>
    <row r="2164" hidden="1" x14ac:dyDescent="0.3"/>
    <row r="2165" hidden="1" x14ac:dyDescent="0.3"/>
    <row r="2166" hidden="1" x14ac:dyDescent="0.3"/>
    <row r="2167" hidden="1" x14ac:dyDescent="0.3"/>
    <row r="2168" hidden="1" x14ac:dyDescent="0.3"/>
    <row r="2169" hidden="1" x14ac:dyDescent="0.3"/>
    <row r="2170" hidden="1" x14ac:dyDescent="0.3"/>
    <row r="2171" hidden="1" x14ac:dyDescent="0.3"/>
    <row r="2172" hidden="1" x14ac:dyDescent="0.3"/>
    <row r="2173" hidden="1" x14ac:dyDescent="0.3"/>
    <row r="2174" hidden="1" x14ac:dyDescent="0.3"/>
    <row r="2175" hidden="1" x14ac:dyDescent="0.3"/>
    <row r="2176" hidden="1" x14ac:dyDescent="0.3"/>
    <row r="2177" hidden="1" x14ac:dyDescent="0.3"/>
    <row r="2178" hidden="1" x14ac:dyDescent="0.3"/>
    <row r="2179" hidden="1" x14ac:dyDescent="0.3"/>
    <row r="2180" hidden="1" x14ac:dyDescent="0.3"/>
    <row r="2181" hidden="1" x14ac:dyDescent="0.3"/>
    <row r="2182" hidden="1" x14ac:dyDescent="0.3"/>
    <row r="2183" hidden="1" x14ac:dyDescent="0.3"/>
    <row r="2184" hidden="1" x14ac:dyDescent="0.3"/>
    <row r="2185" hidden="1" x14ac:dyDescent="0.3"/>
    <row r="2186" hidden="1" x14ac:dyDescent="0.3"/>
    <row r="2187" hidden="1" x14ac:dyDescent="0.3"/>
    <row r="2188" hidden="1" x14ac:dyDescent="0.3"/>
    <row r="2189" hidden="1" x14ac:dyDescent="0.3"/>
    <row r="2190" hidden="1" x14ac:dyDescent="0.3"/>
    <row r="2191" hidden="1" x14ac:dyDescent="0.3"/>
    <row r="2192" hidden="1" x14ac:dyDescent="0.3"/>
    <row r="2193" hidden="1" x14ac:dyDescent="0.3"/>
    <row r="2194" hidden="1" x14ac:dyDescent="0.3"/>
    <row r="2195" hidden="1" x14ac:dyDescent="0.3"/>
    <row r="2196" hidden="1" x14ac:dyDescent="0.3"/>
    <row r="2197" hidden="1" x14ac:dyDescent="0.3"/>
    <row r="2198" hidden="1" x14ac:dyDescent="0.3"/>
    <row r="2199" hidden="1" x14ac:dyDescent="0.3"/>
    <row r="2200" hidden="1" x14ac:dyDescent="0.3"/>
    <row r="2201" hidden="1" x14ac:dyDescent="0.3"/>
    <row r="2202" hidden="1" x14ac:dyDescent="0.3"/>
    <row r="2203" hidden="1" x14ac:dyDescent="0.3"/>
    <row r="2204" hidden="1" x14ac:dyDescent="0.3"/>
    <row r="2205" hidden="1" x14ac:dyDescent="0.3"/>
    <row r="2206" hidden="1" x14ac:dyDescent="0.3"/>
    <row r="2207" hidden="1" x14ac:dyDescent="0.3"/>
    <row r="2208" hidden="1" x14ac:dyDescent="0.3"/>
    <row r="2209" hidden="1" x14ac:dyDescent="0.3"/>
    <row r="2210" hidden="1" x14ac:dyDescent="0.3"/>
    <row r="2211" hidden="1" x14ac:dyDescent="0.3"/>
    <row r="2212" hidden="1" x14ac:dyDescent="0.3"/>
    <row r="2213" hidden="1" x14ac:dyDescent="0.3"/>
    <row r="2214" hidden="1" x14ac:dyDescent="0.3"/>
    <row r="2215" hidden="1" x14ac:dyDescent="0.3"/>
    <row r="2216" hidden="1" x14ac:dyDescent="0.3"/>
    <row r="2217" hidden="1" x14ac:dyDescent="0.3"/>
    <row r="2218" hidden="1" x14ac:dyDescent="0.3"/>
    <row r="2219" hidden="1" x14ac:dyDescent="0.3"/>
    <row r="2220" hidden="1" x14ac:dyDescent="0.3"/>
    <row r="2221" hidden="1" x14ac:dyDescent="0.3"/>
    <row r="2222" hidden="1" x14ac:dyDescent="0.3"/>
    <row r="2223" hidden="1" x14ac:dyDescent="0.3"/>
    <row r="2224" hidden="1" x14ac:dyDescent="0.3"/>
    <row r="2225" hidden="1" x14ac:dyDescent="0.3"/>
    <row r="2226" hidden="1" x14ac:dyDescent="0.3"/>
    <row r="2227" hidden="1" x14ac:dyDescent="0.3"/>
    <row r="2228" hidden="1" x14ac:dyDescent="0.3"/>
    <row r="2229" hidden="1" x14ac:dyDescent="0.3"/>
    <row r="2230" hidden="1" x14ac:dyDescent="0.3"/>
    <row r="2231" hidden="1" x14ac:dyDescent="0.3"/>
    <row r="2232" hidden="1" x14ac:dyDescent="0.3"/>
    <row r="2233" hidden="1" x14ac:dyDescent="0.3"/>
    <row r="2234" hidden="1" x14ac:dyDescent="0.3"/>
    <row r="2235" hidden="1" x14ac:dyDescent="0.3"/>
    <row r="2236" hidden="1" x14ac:dyDescent="0.3"/>
    <row r="2237" hidden="1" x14ac:dyDescent="0.3"/>
    <row r="2238" hidden="1" x14ac:dyDescent="0.3"/>
    <row r="2239" hidden="1" x14ac:dyDescent="0.3"/>
    <row r="2240" hidden="1" x14ac:dyDescent="0.3"/>
    <row r="2241" hidden="1" x14ac:dyDescent="0.3"/>
    <row r="2242" hidden="1" x14ac:dyDescent="0.3"/>
    <row r="2243" hidden="1" x14ac:dyDescent="0.3"/>
    <row r="2244" hidden="1" x14ac:dyDescent="0.3"/>
    <row r="2245" hidden="1" x14ac:dyDescent="0.3"/>
    <row r="2246" hidden="1" x14ac:dyDescent="0.3"/>
    <row r="2247" hidden="1" x14ac:dyDescent="0.3"/>
    <row r="2248" hidden="1" x14ac:dyDescent="0.3"/>
    <row r="2249" hidden="1" x14ac:dyDescent="0.3"/>
    <row r="2250" hidden="1" x14ac:dyDescent="0.3"/>
    <row r="2251" hidden="1" x14ac:dyDescent="0.3"/>
    <row r="2252" hidden="1" x14ac:dyDescent="0.3"/>
    <row r="2253" hidden="1" x14ac:dyDescent="0.3"/>
    <row r="2254" hidden="1" x14ac:dyDescent="0.3"/>
    <row r="2255" hidden="1" x14ac:dyDescent="0.3"/>
    <row r="2256" hidden="1" x14ac:dyDescent="0.3"/>
    <row r="2257" hidden="1" x14ac:dyDescent="0.3"/>
    <row r="2258" hidden="1" x14ac:dyDescent="0.3"/>
    <row r="2259" hidden="1" x14ac:dyDescent="0.3"/>
    <row r="2260" hidden="1" x14ac:dyDescent="0.3"/>
    <row r="2261" hidden="1" x14ac:dyDescent="0.3"/>
    <row r="2262" hidden="1" x14ac:dyDescent="0.3"/>
    <row r="2263" hidden="1" x14ac:dyDescent="0.3"/>
    <row r="2264" hidden="1" x14ac:dyDescent="0.3"/>
    <row r="2265" hidden="1" x14ac:dyDescent="0.3"/>
    <row r="2266" hidden="1" x14ac:dyDescent="0.3"/>
    <row r="2267" hidden="1" x14ac:dyDescent="0.3"/>
    <row r="2268" hidden="1" x14ac:dyDescent="0.3"/>
    <row r="2269" hidden="1" x14ac:dyDescent="0.3"/>
    <row r="2270" hidden="1" x14ac:dyDescent="0.3"/>
    <row r="2271" hidden="1" x14ac:dyDescent="0.3"/>
    <row r="2272" hidden="1" x14ac:dyDescent="0.3"/>
    <row r="2273" hidden="1" x14ac:dyDescent="0.3"/>
    <row r="2274" hidden="1" x14ac:dyDescent="0.3"/>
    <row r="2275" hidden="1" x14ac:dyDescent="0.3"/>
    <row r="2276" hidden="1" x14ac:dyDescent="0.3"/>
    <row r="2277" hidden="1" x14ac:dyDescent="0.3"/>
    <row r="2278" hidden="1" x14ac:dyDescent="0.3"/>
    <row r="2279" hidden="1" x14ac:dyDescent="0.3"/>
    <row r="2280" hidden="1" x14ac:dyDescent="0.3"/>
    <row r="2281" hidden="1" x14ac:dyDescent="0.3"/>
    <row r="2282" hidden="1" x14ac:dyDescent="0.3"/>
    <row r="2283" hidden="1" x14ac:dyDescent="0.3"/>
    <row r="2284" hidden="1" x14ac:dyDescent="0.3"/>
    <row r="2285" hidden="1" x14ac:dyDescent="0.3"/>
    <row r="2286" hidden="1" x14ac:dyDescent="0.3"/>
    <row r="2287" hidden="1" x14ac:dyDescent="0.3"/>
    <row r="2288" hidden="1" x14ac:dyDescent="0.3"/>
    <row r="2289" ht="252.75" hidden="1" customHeight="1" x14ac:dyDescent="0.3"/>
    <row r="2290" x14ac:dyDescent="0.3"/>
    <row r="2291" x14ac:dyDescent="0.3"/>
    <row r="2292" x14ac:dyDescent="0.3"/>
    <row r="2293" x14ac:dyDescent="0.3"/>
    <row r="2294" x14ac:dyDescent="0.3"/>
    <row r="2295" x14ac:dyDescent="0.3"/>
    <row r="2296" x14ac:dyDescent="0.3"/>
    <row r="2297" x14ac:dyDescent="0.3"/>
    <row r="2298" x14ac:dyDescent="0.3"/>
    <row r="2299" x14ac:dyDescent="0.3"/>
    <row r="2300" x14ac:dyDescent="0.3"/>
  </sheetData>
  <mergeCells count="19">
    <mergeCell ref="B33:D33"/>
    <mergeCell ref="F33:H33"/>
    <mergeCell ref="B6:C6"/>
    <mergeCell ref="B9:D9"/>
    <mergeCell ref="F9:H9"/>
    <mergeCell ref="B17:D17"/>
    <mergeCell ref="F17:H17"/>
    <mergeCell ref="B25:D25"/>
    <mergeCell ref="F25:H25"/>
    <mergeCell ref="D1:F1"/>
    <mergeCell ref="D2:F2"/>
    <mergeCell ref="D3:F3"/>
    <mergeCell ref="D4:F4"/>
    <mergeCell ref="G4:I4"/>
    <mergeCell ref="A5:A8"/>
    <mergeCell ref="B5:D5"/>
    <mergeCell ref="E5:E8"/>
    <mergeCell ref="F5:H6"/>
    <mergeCell ref="I5:I8"/>
  </mergeCells>
  <printOptions horizontalCentered="1" verticalCentered="1"/>
  <pageMargins left="0.25" right="0.25" top="0.75" bottom="0.75" header="0.3" footer="0.3"/>
  <pageSetup scale="89" orientation="landscape" verticalDpi="300" r:id="rId1"/>
  <headerFooter alignWithMargins="0">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18</vt:i4>
      </vt:variant>
    </vt:vector>
  </HeadingPairs>
  <TitlesOfParts>
    <vt:vector size="44" baseType="lpstr">
      <vt:lpstr>Totals</vt:lpstr>
      <vt:lpstr>Resolution 20-10</vt:lpstr>
      <vt:lpstr>LB-50</vt:lpstr>
      <vt:lpstr>LB-1 Notice</vt:lpstr>
      <vt:lpstr>LB-20 General</vt:lpstr>
      <vt:lpstr>LB-31 General D Req</vt:lpstr>
      <vt:lpstr> LB-30 Admin Req</vt:lpstr>
      <vt:lpstr>LB-31 Admin Fund Req</vt:lpstr>
      <vt:lpstr>LB-30 Park Req</vt:lpstr>
      <vt:lpstr>LB-31 Park D Req</vt:lpstr>
      <vt:lpstr>LB-20 Water</vt:lpstr>
      <vt:lpstr>LB-30 Water Req</vt:lpstr>
      <vt:lpstr>LB-31 Water D Req</vt:lpstr>
      <vt:lpstr>LB-20 State Street</vt:lpstr>
      <vt:lpstr>LB-30 Streets Req</vt:lpstr>
      <vt:lpstr>LB-31 Streets D Req</vt:lpstr>
      <vt:lpstr>LB-20 Library</vt:lpstr>
      <vt:lpstr>LB-30 Library Req</vt:lpstr>
      <vt:lpstr>LB-31 Library D Req</vt:lpstr>
      <vt:lpstr>LB-20 State Rev</vt:lpstr>
      <vt:lpstr>LB-31 State Rev D Req</vt:lpstr>
      <vt:lpstr>LB-11 Capital Outlay</vt:lpstr>
      <vt:lpstr>LB-11 Water Loan</vt:lpstr>
      <vt:lpstr>LB-11 WSR</vt:lpstr>
      <vt:lpstr>LB-35 Debt Serv</vt:lpstr>
      <vt:lpstr>LB-11 Park</vt:lpstr>
      <vt:lpstr>' LB-30 Admin Req'!Print_Area</vt:lpstr>
      <vt:lpstr>'LB-20 General'!Print_Area</vt:lpstr>
      <vt:lpstr>'LB-20 Library'!Print_Area</vt:lpstr>
      <vt:lpstr>'LB-20 State Rev'!Print_Area</vt:lpstr>
      <vt:lpstr>'LB-20 State Street'!Print_Area</vt:lpstr>
      <vt:lpstr>'LB-20 Water'!Print_Area</vt:lpstr>
      <vt:lpstr>'LB-30 Library Req'!Print_Area</vt:lpstr>
      <vt:lpstr>'LB-30 Park Req'!Print_Area</vt:lpstr>
      <vt:lpstr>'LB-30 Streets Req'!Print_Area</vt:lpstr>
      <vt:lpstr>'LB-30 Water Req'!Print_Area</vt:lpstr>
      <vt:lpstr>'LB-31 Admin Fund Req'!Print_Area</vt:lpstr>
      <vt:lpstr>'LB-31 General D Req'!Print_Area</vt:lpstr>
      <vt:lpstr>'LB-31 Library D Req'!Print_Area</vt:lpstr>
      <vt:lpstr>'LB-31 Park D Req'!Print_Area</vt:lpstr>
      <vt:lpstr>'LB-31 State Rev D Req'!Print_Area</vt:lpstr>
      <vt:lpstr>'LB-31 Streets D Req'!Print_Area</vt:lpstr>
      <vt:lpstr>'LB-31 Water D Req'!Print_Area</vt:lpstr>
      <vt:lpstr>'LB-35 Debt Serv'!Print_Area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of Adams</dc:creator>
  <cp:lastModifiedBy>Donna Grimes</cp:lastModifiedBy>
  <cp:lastPrinted>2020-07-16T22:42:46Z</cp:lastPrinted>
  <dcterms:created xsi:type="dcterms:W3CDTF">2019-03-22T17:41:54Z</dcterms:created>
  <dcterms:modified xsi:type="dcterms:W3CDTF">2020-08-13T21:45:53Z</dcterms:modified>
</cp:coreProperties>
</file>